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445"/>
  </bookViews>
  <sheets>
    <sheet name="Centralizator AP 31.10.2018" sheetId="1" r:id="rId1"/>
    <sheet name="Planul Anual AP 2018" sheetId="2" r:id="rId2"/>
  </sheets>
  <calcPr calcId="152511"/>
</workbook>
</file>

<file path=xl/calcChain.xml><?xml version="1.0" encoding="utf-8"?>
<calcChain xmlns="http://schemas.openxmlformats.org/spreadsheetml/2006/main">
  <c r="H13" i="1"/>
  <c r="D72" i="2"/>
  <c r="D65"/>
  <c r="D64"/>
  <c r="D62"/>
  <c r="D61"/>
  <c r="D60"/>
  <c r="D59"/>
  <c r="D55"/>
  <c r="D54"/>
  <c r="D53"/>
  <c r="D46"/>
  <c r="D43"/>
  <c r="D44"/>
  <c r="D41"/>
  <c r="D27"/>
  <c r="D21"/>
  <c r="D10"/>
  <c r="D97"/>
</calcChain>
</file>

<file path=xl/comments1.xml><?xml version="1.0" encoding="utf-8"?>
<comments xmlns="http://schemas.openxmlformats.org/spreadsheetml/2006/main">
  <authors>
    <author>Corina Tudose</author>
  </authors>
  <commentList>
    <comment ref="H11" authorId="0">
      <text>
        <r>
          <rPr>
            <b/>
            <sz val="9"/>
            <color indexed="81"/>
            <rFont val="Tahoma"/>
            <charset val="1"/>
          </rPr>
          <t>Corina Tudose:</t>
        </r>
        <r>
          <rPr>
            <sz val="9"/>
            <color indexed="81"/>
            <rFont val="Tahoma"/>
            <charset val="1"/>
          </rPr>
          <t xml:space="preserve">
estimat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Corina Tudose:</t>
        </r>
        <r>
          <rPr>
            <sz val="9"/>
            <color indexed="81"/>
            <rFont val="Tahoma"/>
            <charset val="1"/>
          </rPr>
          <t xml:space="preserve">
estimat</t>
        </r>
      </text>
    </comment>
  </commentList>
</comments>
</file>

<file path=xl/sharedStrings.xml><?xml version="1.0" encoding="utf-8"?>
<sst xmlns="http://schemas.openxmlformats.org/spreadsheetml/2006/main" count="738" uniqueCount="253">
  <si>
    <t>MUZEUL NATIONAL AL TARANULUI ROMAN</t>
  </si>
  <si>
    <t>Centralizatorul achizitiilor publice 31.10.2018</t>
  </si>
  <si>
    <t>Titlu contract</t>
  </si>
  <si>
    <t>Nr contract si data atribuirii</t>
  </si>
  <si>
    <t>Obiect contract</t>
  </si>
  <si>
    <t>Procedura aplicata</t>
  </si>
  <si>
    <t>Numar ofertanti</t>
  </si>
  <si>
    <t>Furnizor / Prestator / Executant</t>
  </si>
  <si>
    <t>Parteneri (asociati/subcontractanti/tert sustinator)</t>
  </si>
  <si>
    <t>Valoarea prevazuta in contract (RON, fara TVA)</t>
  </si>
  <si>
    <t>Sursa finantarii</t>
  </si>
  <si>
    <t>Data de inceput</t>
  </si>
  <si>
    <t>Data de finalizare prevazuta in contract</t>
  </si>
  <si>
    <t>Modificarea cuantumului pretului prin act aditional / si data acestuia</t>
  </si>
  <si>
    <t>Pret final (total facturat la 31.10)</t>
  </si>
  <si>
    <t>Status (finalizat / in executie)</t>
  </si>
  <si>
    <t>Carti tiparite</t>
  </si>
  <si>
    <t>3473/9.08.2018</t>
  </si>
  <si>
    <t>Furnizare</t>
  </si>
  <si>
    <t>achizitie directa</t>
  </si>
  <si>
    <t>Alutus SA</t>
  </si>
  <si>
    <t>nu</t>
  </si>
  <si>
    <t>buget stat</t>
  </si>
  <si>
    <t>9.08.2018</t>
  </si>
  <si>
    <t>30.09.2018</t>
  </si>
  <si>
    <t>finalizat</t>
  </si>
  <si>
    <t>Prestari servicii proiectie film</t>
  </si>
  <si>
    <t>685/20.02.2018</t>
  </si>
  <si>
    <t>Servicii</t>
  </si>
  <si>
    <t>Agentia pentru tine SRL</t>
  </si>
  <si>
    <t>01.02.2018</t>
  </si>
  <si>
    <t>31.12.2018</t>
  </si>
  <si>
    <t>in executie</t>
  </si>
  <si>
    <t>Servicii de paza si protectie</t>
  </si>
  <si>
    <t>1957/15.05.2018</t>
  </si>
  <si>
    <t>procedura simplificata proprie Anexa 2</t>
  </si>
  <si>
    <t>Dinamic Guard Force SRL</t>
  </si>
  <si>
    <t>15.05.2018</t>
  </si>
  <si>
    <t>Servicii de reevaluare</t>
  </si>
  <si>
    <t>2259/04.06.2018</t>
  </si>
  <si>
    <t>Eval Professional SRL</t>
  </si>
  <si>
    <t>04.06.2018</t>
  </si>
  <si>
    <t>31.10.2018</t>
  </si>
  <si>
    <t>Furnizare energie electrica</t>
  </si>
  <si>
    <t>4215/24.09.2018</t>
  </si>
  <si>
    <t>achizitie BRM</t>
  </si>
  <si>
    <t>Imperial Development SRL</t>
  </si>
  <si>
    <t>28.09.2018</t>
  </si>
  <si>
    <t>Furnizare gaz</t>
  </si>
  <si>
    <t>Premier Energy</t>
  </si>
  <si>
    <t>01.01.2018</t>
  </si>
  <si>
    <t>Servicii dezvoltare Web</t>
  </si>
  <si>
    <t>3762/30.08.2018</t>
  </si>
  <si>
    <t>Reper Atelier SRL</t>
  </si>
  <si>
    <t>cofinantare AFCN</t>
  </si>
  <si>
    <t xml:space="preserve">12.09.2018 </t>
  </si>
  <si>
    <t>16.11.2018</t>
  </si>
  <si>
    <t>Servicii de mentenanta echipamente de securitate curenti slabi</t>
  </si>
  <si>
    <t>2123/23.05.2018</t>
  </si>
  <si>
    <t>Tehnoinstal SRL</t>
  </si>
  <si>
    <t>buget de stat</t>
  </si>
  <si>
    <t>01.06.2018</t>
  </si>
  <si>
    <t>VIZAT,</t>
  </si>
  <si>
    <t>BIROUL ACHIZITII PUBLICE</t>
  </si>
  <si>
    <t>Manager Interimar</t>
  </si>
  <si>
    <t>Liliana PASSIMA</t>
  </si>
  <si>
    <t xml:space="preserve">PROPUNERE PROGRAM ANUAL AL ACHIZITIILOR PUBLICE 2018  </t>
  </si>
  <si>
    <t>Nr crt</t>
  </si>
  <si>
    <t>Tipul si obiectul Contractului de Achizitie Publica/Acord cadru</t>
  </si>
  <si>
    <t>Cod CPV</t>
  </si>
  <si>
    <t>Valoarea estimata a Contractului de achiztie publica/acordului cadru</t>
  </si>
  <si>
    <t>Sursa de finantare</t>
  </si>
  <si>
    <t>Procedura stabilita</t>
  </si>
  <si>
    <t>Luna estimata pentru initierea procedurii</t>
  </si>
  <si>
    <t>Luna estimata pentru atribuirea procedurii</t>
  </si>
  <si>
    <t>Modalitate derulare procedura atribuire</t>
  </si>
  <si>
    <t>Persoana responsabila cu aplicarea procedurii de atribuire</t>
  </si>
  <si>
    <t>cod BVC</t>
  </si>
  <si>
    <t>FURNIZARE DE</t>
  </si>
  <si>
    <t>(LEI, CU TVA)</t>
  </si>
  <si>
    <t>A</t>
  </si>
  <si>
    <t xml:space="preserve">Bunuri </t>
  </si>
  <si>
    <t>20.10.01</t>
  </si>
  <si>
    <t>Furnituri de birou 20.10.01</t>
  </si>
  <si>
    <t xml:space="preserve">BUGET </t>
  </si>
  <si>
    <t>Cumparare directa</t>
  </si>
  <si>
    <t>online</t>
  </si>
  <si>
    <t>Papetarie</t>
  </si>
  <si>
    <t>30199000-0</t>
  </si>
  <si>
    <t>Articole marunte de birou</t>
  </si>
  <si>
    <t>30197000-6</t>
  </si>
  <si>
    <t>20.01.02</t>
  </si>
  <si>
    <t>Materiale de curatenie 20.01.02</t>
  </si>
  <si>
    <t>Hartie igienica</t>
  </si>
  <si>
    <t>33761000-2</t>
  </si>
  <si>
    <t>Produse de curatenie</t>
  </si>
  <si>
    <t>39831240-0</t>
  </si>
  <si>
    <t>20.01.05</t>
  </si>
  <si>
    <t>Carburanti si lubrifianti 20.01.05</t>
  </si>
  <si>
    <t>09211000-1</t>
  </si>
  <si>
    <t>Imprimate la comanda - bonuri carburant</t>
  </si>
  <si>
    <t>22458000-5</t>
  </si>
  <si>
    <t>20.01.06</t>
  </si>
  <si>
    <t>Piese de schimb 20.01.06</t>
  </si>
  <si>
    <t>34913000-0</t>
  </si>
  <si>
    <t>20.05.30</t>
  </si>
  <si>
    <t>Bunuri de natura obiectelor de inventar 20.05</t>
  </si>
  <si>
    <t>Birotica</t>
  </si>
  <si>
    <t>42964000-1</t>
  </si>
  <si>
    <t>Echipament electronic</t>
  </si>
  <si>
    <t>31710000-6</t>
  </si>
  <si>
    <t>Imprimanta si multifunctionale</t>
  </si>
  <si>
    <t>30232110-8</t>
  </si>
  <si>
    <t>Tonere si consumabile imprimante</t>
  </si>
  <si>
    <t>30125110-5</t>
  </si>
  <si>
    <t>Laptop</t>
  </si>
  <si>
    <t>30213100-6</t>
  </si>
  <si>
    <t>HDD EXTERNE</t>
  </si>
  <si>
    <t>30211200-3</t>
  </si>
  <si>
    <t>Echipament de comunicare date</t>
  </si>
  <si>
    <t>32581000-9</t>
  </si>
  <si>
    <t>Carti, publicatii, materiale documentare 20.11</t>
  </si>
  <si>
    <t>22110000-4</t>
  </si>
  <si>
    <t>Publicatii</t>
  </si>
  <si>
    <t>22120000-7</t>
  </si>
  <si>
    <t>Echipamente protectia muncii 20.14</t>
  </si>
  <si>
    <t>35113400-3</t>
  </si>
  <si>
    <t>20.30.30</t>
  </si>
  <si>
    <t>Alte cheltuieli cu bunuri - plan minimal 20.30.30</t>
  </si>
  <si>
    <t>Cartuse imprimanta</t>
  </si>
  <si>
    <t>30125100-2</t>
  </si>
  <si>
    <t>Instrumente de masurare</t>
  </si>
  <si>
    <t>38300000-8</t>
  </si>
  <si>
    <t>Materiale de reparare si intretinere acoperisuri</t>
  </si>
  <si>
    <t>45261900-3</t>
  </si>
  <si>
    <t>Echipamente de laborator, optice si de precizie</t>
  </si>
  <si>
    <t>38000000-5</t>
  </si>
  <si>
    <t>Articole diverse</t>
  </si>
  <si>
    <t>44423000-1</t>
  </si>
  <si>
    <t>Aspiratoare</t>
  </si>
  <si>
    <t>39713430-6</t>
  </si>
  <si>
    <t>Materiale de constructie si art conexe</t>
  </si>
  <si>
    <t>44100000-1</t>
  </si>
  <si>
    <t>Articole pentru lucrari de artizanat si arta</t>
  </si>
  <si>
    <t>37800000-6</t>
  </si>
  <si>
    <t xml:space="preserve">B. </t>
  </si>
  <si>
    <t>20.01.03</t>
  </si>
  <si>
    <t>Incalzit, iluminat, forta motrica</t>
  </si>
  <si>
    <t>Servicii alimentare cu gaze naturale</t>
  </si>
  <si>
    <t>09123000-7</t>
  </si>
  <si>
    <t>BUGET</t>
  </si>
  <si>
    <t>Bursa</t>
  </si>
  <si>
    <t>offline</t>
  </si>
  <si>
    <t>Servicii alimentare energie electrica</t>
  </si>
  <si>
    <t>09310000-5</t>
  </si>
  <si>
    <t>20.01.04</t>
  </si>
  <si>
    <t>Apa, canal, salubritate</t>
  </si>
  <si>
    <t>Servicii alimentare apa</t>
  </si>
  <si>
    <t>65111000-4</t>
  </si>
  <si>
    <t>on/offline</t>
  </si>
  <si>
    <t>Servicii salubritate</t>
  </si>
  <si>
    <t>90511000-2</t>
  </si>
  <si>
    <t>Servicii vidanjare menajera</t>
  </si>
  <si>
    <t>90470000-2</t>
  </si>
  <si>
    <t>20.01.08</t>
  </si>
  <si>
    <t>Posta, telecomunicatii, RTV, net</t>
  </si>
  <si>
    <t>Servicii de telefonie fixa/mobila/internet/posta</t>
  </si>
  <si>
    <t>64210000-1</t>
  </si>
  <si>
    <t>20.01.09</t>
  </si>
  <si>
    <t>Prestari servicii (si mat) cu caracter functional</t>
  </si>
  <si>
    <t>20.01.30</t>
  </si>
  <si>
    <t>Alte servicii (b) pentru intretinere si functionare</t>
  </si>
  <si>
    <t>Servicii Gazduire Site</t>
  </si>
  <si>
    <t>72415000-2</t>
  </si>
  <si>
    <t>Servicii Administrare site</t>
  </si>
  <si>
    <t>Servicii de proiectie filme DCP</t>
  </si>
  <si>
    <t>92140000-4</t>
  </si>
  <si>
    <t>Servicii asistenta contabilitate</t>
  </si>
  <si>
    <t>72212443-6</t>
  </si>
  <si>
    <t>Servicii Asigurare -RCA, casco</t>
  </si>
  <si>
    <t>66514110-0</t>
  </si>
  <si>
    <t>Servicii ITP, verificare tehnica periodica</t>
  </si>
  <si>
    <t>71631200-2</t>
  </si>
  <si>
    <t>Servicii mentenanta IT</t>
  </si>
  <si>
    <t>50300000-8</t>
  </si>
  <si>
    <t>Servicii mentenanta telefonie</t>
  </si>
  <si>
    <t>50334100-6</t>
  </si>
  <si>
    <t>Servicii mentenanta sistem de alarmare, gaz inert</t>
  </si>
  <si>
    <t>79711000-1</t>
  </si>
  <si>
    <t>Servicii asigurare paza obiectiv</t>
  </si>
  <si>
    <t>79713000-5</t>
  </si>
  <si>
    <t>Anexa 2</t>
  </si>
  <si>
    <t>Servicii mentenanta aer conditionat</t>
  </si>
  <si>
    <t>50730000-1</t>
  </si>
  <si>
    <t>Servicii mentenanta lift</t>
  </si>
  <si>
    <t>50750000-7</t>
  </si>
  <si>
    <t>RSVTI</t>
  </si>
  <si>
    <t>71630000-3</t>
  </si>
  <si>
    <t>Servicii de verificare cazane, supape, arzatoare</t>
  </si>
  <si>
    <t>50531200-8</t>
  </si>
  <si>
    <t>Sevicii tipografie digitala</t>
  </si>
  <si>
    <t>79811000-2</t>
  </si>
  <si>
    <t>Servicii de consultanta tehnica</t>
  </si>
  <si>
    <t>71621000-7</t>
  </si>
  <si>
    <t>Servicii asigurare risc pompieri</t>
  </si>
  <si>
    <t>66516500-5</t>
  </si>
  <si>
    <t>Servicii de verificare/incarcare extinctoare</t>
  </si>
  <si>
    <t>50413200-5</t>
  </si>
  <si>
    <t>Servicii de consultanta protectie contra incendiilor</t>
  </si>
  <si>
    <t>71317100-4</t>
  </si>
  <si>
    <t>On/offline</t>
  </si>
  <si>
    <t>Servicii de dezinsectie</t>
  </si>
  <si>
    <t>90921000-9</t>
  </si>
  <si>
    <t>Servicii de reparatii curente</t>
  </si>
  <si>
    <t>75111200-9</t>
  </si>
  <si>
    <t>Deplasari, detasari, transferuri</t>
  </si>
  <si>
    <t>Intern</t>
  </si>
  <si>
    <t>60000000-8</t>
  </si>
  <si>
    <t>Extern</t>
  </si>
  <si>
    <t>Servicii de pregatire profesionala</t>
  </si>
  <si>
    <t>79633000-0</t>
  </si>
  <si>
    <t>Servicii medicina muncii</t>
  </si>
  <si>
    <t>85147000-1</t>
  </si>
  <si>
    <t>Alte cheltuieli cu servicii - Plan Minimal</t>
  </si>
  <si>
    <t>Servicii de transport</t>
  </si>
  <si>
    <t>Servicii de cazare</t>
  </si>
  <si>
    <t>98341000-5</t>
  </si>
  <si>
    <t>Servicii de expertiza</t>
  </si>
  <si>
    <t>71319000-7</t>
  </si>
  <si>
    <t>Servicii de conservare a obiectelor de expozitie</t>
  </si>
  <si>
    <t>92521210-4</t>
  </si>
  <si>
    <t>Servicii de organizare targuri si expozitii</t>
  </si>
  <si>
    <t>79956000-0</t>
  </si>
  <si>
    <t>Servicii de tipografie digitala</t>
  </si>
  <si>
    <t>Servicii prestate de artisti</t>
  </si>
  <si>
    <t>92312240-5</t>
  </si>
  <si>
    <t>Servicii de taxare</t>
  </si>
  <si>
    <t>79941000-2</t>
  </si>
  <si>
    <t>Servicii de corectura tipografica</t>
  </si>
  <si>
    <t>79821100-6</t>
  </si>
  <si>
    <t>Servicii tehnoredactare computerizata</t>
  </si>
  <si>
    <t>79553000-5</t>
  </si>
  <si>
    <t>Servicii de organizare evenimente</t>
  </si>
  <si>
    <t>79952100-3</t>
  </si>
  <si>
    <t>C.</t>
  </si>
  <si>
    <t>Realizare de lucrari</t>
  </si>
  <si>
    <t>TOTAL ACHIZITII PUBLICE PROPUNERI PAAP 2018: A + B + C</t>
  </si>
  <si>
    <t>AP</t>
  </si>
  <si>
    <t>3624/23.08.2018</t>
  </si>
  <si>
    <t>Servicii modernizare retea IT</t>
  </si>
  <si>
    <t>Best Business Solutions SRL</t>
  </si>
  <si>
    <t>23.08.2018</t>
  </si>
  <si>
    <t>24.09.2018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</si>
</sst>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0" fillId="4" borderId="5" xfId="0" applyFill="1" applyBorder="1" applyAlignment="1">
      <alignment horizontal="right"/>
    </xf>
    <xf numFmtId="3" fontId="1" fillId="4" borderId="5" xfId="0" applyNumberFormat="1" applyFont="1" applyFill="1" applyBorder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0" fillId="2" borderId="5" xfId="0" applyFill="1" applyBorder="1" applyAlignment="1">
      <alignment horizontal="right"/>
    </xf>
    <xf numFmtId="3" fontId="1" fillId="2" borderId="5" xfId="0" applyNumberFormat="1" applyFont="1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5" xfId="0" applyFont="1" applyFill="1" applyBorder="1"/>
    <xf numFmtId="3" fontId="0" fillId="2" borderId="5" xfId="0" applyNumberFormat="1" applyFont="1" applyFill="1" applyBorder="1"/>
    <xf numFmtId="3" fontId="0" fillId="0" borderId="2" xfId="0" applyNumberFormat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4" borderId="2" xfId="0" applyFill="1" applyBorder="1"/>
    <xf numFmtId="3" fontId="1" fillId="4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3" fontId="0" fillId="0" borderId="2" xfId="0" applyNumberFormat="1" applyFont="1" applyBorder="1"/>
    <xf numFmtId="2" fontId="0" fillId="0" borderId="0" xfId="0" applyNumberFormat="1"/>
    <xf numFmtId="3" fontId="6" fillId="0" borderId="2" xfId="0" applyNumberFormat="1" applyFont="1" applyFill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3" fontId="0" fillId="2" borderId="2" xfId="0" applyNumberFormat="1" applyFont="1" applyFill="1" applyBorder="1"/>
    <xf numFmtId="3" fontId="0" fillId="2" borderId="2" xfId="0" applyNumberFormat="1" applyFill="1" applyBorder="1"/>
    <xf numFmtId="0" fontId="0" fillId="0" borderId="2" xfId="0" applyFont="1" applyBorder="1" applyAlignment="1">
      <alignment horizontal="right"/>
    </xf>
    <xf numFmtId="3" fontId="1" fillId="0" borderId="2" xfId="0" applyNumberFormat="1" applyFont="1" applyBorder="1"/>
    <xf numFmtId="0" fontId="0" fillId="0" borderId="2" xfId="0" applyFill="1" applyBorder="1"/>
    <xf numFmtId="0" fontId="0" fillId="4" borderId="2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3" fontId="1" fillId="5" borderId="7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8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N14" sqref="N14"/>
    </sheetView>
  </sheetViews>
  <sheetFormatPr defaultRowHeight="15"/>
  <cols>
    <col min="1" max="1" width="15.85546875" customWidth="1"/>
    <col min="2" max="2" width="17.5703125" customWidth="1"/>
    <col min="3" max="3" width="12.5703125" customWidth="1"/>
    <col min="4" max="4" width="12" customWidth="1"/>
    <col min="6" max="6" width="15" customWidth="1"/>
    <col min="7" max="7" width="9" customWidth="1"/>
    <col min="9" max="9" width="13.140625" bestFit="1" customWidth="1"/>
    <col min="10" max="10" width="12.42578125" customWidth="1"/>
    <col min="11" max="11" width="11.85546875" customWidth="1"/>
    <col min="14" max="14" width="12.140625" customWidth="1"/>
  </cols>
  <sheetData>
    <row r="1" spans="1:14">
      <c r="A1" s="1" t="s">
        <v>0</v>
      </c>
    </row>
    <row r="4" spans="1:14" ht="17.25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6" spans="1:14" ht="330.7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</row>
    <row r="7" spans="1:14" ht="30">
      <c r="A7" s="3" t="s">
        <v>16</v>
      </c>
      <c r="B7" s="3" t="s">
        <v>17</v>
      </c>
      <c r="C7" s="3" t="s">
        <v>18</v>
      </c>
      <c r="D7" s="3" t="s">
        <v>19</v>
      </c>
      <c r="E7" s="4">
        <v>1</v>
      </c>
      <c r="F7" s="3" t="s">
        <v>20</v>
      </c>
      <c r="G7" s="4" t="s">
        <v>21</v>
      </c>
      <c r="H7" s="5">
        <v>33075</v>
      </c>
      <c r="I7" s="6" t="s">
        <v>22</v>
      </c>
      <c r="J7" s="7" t="s">
        <v>23</v>
      </c>
      <c r="K7" s="7" t="s">
        <v>24</v>
      </c>
      <c r="L7" s="6" t="s">
        <v>21</v>
      </c>
      <c r="M7" s="5">
        <v>33075</v>
      </c>
      <c r="N7" s="3" t="s">
        <v>25</v>
      </c>
    </row>
    <row r="8" spans="1:14" ht="30">
      <c r="A8" s="3" t="s">
        <v>26</v>
      </c>
      <c r="B8" s="8" t="s">
        <v>27</v>
      </c>
      <c r="C8" s="3" t="s">
        <v>28</v>
      </c>
      <c r="D8" s="3" t="s">
        <v>19</v>
      </c>
      <c r="E8" s="9">
        <v>3</v>
      </c>
      <c r="F8" s="3" t="s">
        <v>29</v>
      </c>
      <c r="G8" s="4" t="s">
        <v>21</v>
      </c>
      <c r="H8" s="5">
        <v>49500</v>
      </c>
      <c r="I8" s="4" t="s">
        <v>22</v>
      </c>
      <c r="J8" s="10" t="s">
        <v>30</v>
      </c>
      <c r="K8" s="10" t="s">
        <v>31</v>
      </c>
      <c r="L8" s="4" t="s">
        <v>21</v>
      </c>
      <c r="M8" s="5">
        <v>36000</v>
      </c>
      <c r="N8" s="8" t="s">
        <v>32</v>
      </c>
    </row>
    <row r="9" spans="1:14" ht="60">
      <c r="A9" s="3" t="s">
        <v>33</v>
      </c>
      <c r="B9" s="3" t="s">
        <v>34</v>
      </c>
      <c r="C9" s="3" t="s">
        <v>28</v>
      </c>
      <c r="D9" s="3" t="s">
        <v>35</v>
      </c>
      <c r="E9" s="9">
        <v>2</v>
      </c>
      <c r="F9" s="3" t="s">
        <v>36</v>
      </c>
      <c r="G9" s="6" t="s">
        <v>21</v>
      </c>
      <c r="H9" s="5">
        <v>174636</v>
      </c>
      <c r="I9" s="6" t="s">
        <v>22</v>
      </c>
      <c r="J9" s="7" t="s">
        <v>37</v>
      </c>
      <c r="K9" s="7" t="s">
        <v>31</v>
      </c>
      <c r="L9" s="6" t="s">
        <v>21</v>
      </c>
      <c r="M9" s="5">
        <v>115347</v>
      </c>
      <c r="N9" s="8" t="s">
        <v>32</v>
      </c>
    </row>
    <row r="10" spans="1:14" ht="45">
      <c r="A10" s="3" t="s">
        <v>38</v>
      </c>
      <c r="B10" s="8" t="s">
        <v>39</v>
      </c>
      <c r="C10" s="3" t="s">
        <v>28</v>
      </c>
      <c r="D10" s="3" t="s">
        <v>19</v>
      </c>
      <c r="E10" s="9">
        <v>1</v>
      </c>
      <c r="F10" s="3" t="s">
        <v>40</v>
      </c>
      <c r="G10" s="4" t="s">
        <v>21</v>
      </c>
      <c r="H10" s="5">
        <v>42000</v>
      </c>
      <c r="I10" s="4" t="s">
        <v>22</v>
      </c>
      <c r="J10" s="10" t="s">
        <v>41</v>
      </c>
      <c r="K10" s="10" t="s">
        <v>42</v>
      </c>
      <c r="L10" s="4" t="s">
        <v>21</v>
      </c>
      <c r="M10" s="5">
        <v>21000</v>
      </c>
      <c r="N10" s="8" t="s">
        <v>32</v>
      </c>
    </row>
    <row r="11" spans="1:14" ht="45">
      <c r="A11" s="8" t="s">
        <v>43</v>
      </c>
      <c r="B11" s="8" t="s">
        <v>44</v>
      </c>
      <c r="C11" s="3" t="s">
        <v>43</v>
      </c>
      <c r="D11" s="3" t="s">
        <v>45</v>
      </c>
      <c r="E11" s="9">
        <v>4</v>
      </c>
      <c r="F11" s="3" t="s">
        <v>46</v>
      </c>
      <c r="G11" s="4" t="s">
        <v>21</v>
      </c>
      <c r="H11" s="5">
        <v>92100</v>
      </c>
      <c r="I11" s="4" t="s">
        <v>22</v>
      </c>
      <c r="J11" s="10" t="s">
        <v>47</v>
      </c>
      <c r="K11" s="10" t="s">
        <v>31</v>
      </c>
      <c r="L11" s="4" t="s">
        <v>21</v>
      </c>
      <c r="M11" s="5">
        <v>1877</v>
      </c>
      <c r="N11" s="8" t="s">
        <v>32</v>
      </c>
    </row>
    <row r="12" spans="1:14" ht="30">
      <c r="A12" s="8" t="s">
        <v>48</v>
      </c>
      <c r="B12" s="8">
        <v>5673</v>
      </c>
      <c r="C12" s="3" t="s">
        <v>48</v>
      </c>
      <c r="D12" s="3" t="s">
        <v>45</v>
      </c>
      <c r="E12" s="9">
        <v>4</v>
      </c>
      <c r="F12" s="3" t="s">
        <v>49</v>
      </c>
      <c r="G12" s="4" t="s">
        <v>21</v>
      </c>
      <c r="H12" s="5">
        <v>198686</v>
      </c>
      <c r="I12" s="4" t="s">
        <v>22</v>
      </c>
      <c r="J12" s="10" t="s">
        <v>50</v>
      </c>
      <c r="K12" s="10" t="s">
        <v>31</v>
      </c>
      <c r="L12" s="4" t="s">
        <v>21</v>
      </c>
      <c r="M12" s="5">
        <v>138008</v>
      </c>
      <c r="N12" s="8" t="s">
        <v>32</v>
      </c>
    </row>
    <row r="13" spans="1:14" ht="45">
      <c r="A13" s="3" t="s">
        <v>249</v>
      </c>
      <c r="B13" s="8" t="s">
        <v>248</v>
      </c>
      <c r="C13" s="3" t="s">
        <v>28</v>
      </c>
      <c r="D13" s="3" t="s">
        <v>19</v>
      </c>
      <c r="E13" s="9">
        <v>1</v>
      </c>
      <c r="F13" s="3" t="s">
        <v>250</v>
      </c>
      <c r="G13" s="4" t="s">
        <v>21</v>
      </c>
      <c r="H13" s="5">
        <f>35105/1.19</f>
        <v>29500</v>
      </c>
      <c r="I13" s="4" t="s">
        <v>22</v>
      </c>
      <c r="J13" s="10" t="s">
        <v>251</v>
      </c>
      <c r="K13" s="10" t="s">
        <v>252</v>
      </c>
      <c r="L13" s="4" t="s">
        <v>21</v>
      </c>
      <c r="M13" s="5">
        <v>35105</v>
      </c>
      <c r="N13" s="8" t="s">
        <v>25</v>
      </c>
    </row>
    <row r="14" spans="1:14" ht="30">
      <c r="A14" s="3" t="s">
        <v>51</v>
      </c>
      <c r="B14" s="3" t="s">
        <v>52</v>
      </c>
      <c r="C14" s="8" t="s">
        <v>28</v>
      </c>
      <c r="D14" s="3" t="s">
        <v>19</v>
      </c>
      <c r="E14" s="9">
        <v>1</v>
      </c>
      <c r="F14" s="3" t="s">
        <v>53</v>
      </c>
      <c r="G14" s="6" t="s">
        <v>21</v>
      </c>
      <c r="H14" s="5">
        <v>33840</v>
      </c>
      <c r="I14" s="6" t="s">
        <v>54</v>
      </c>
      <c r="J14" s="7" t="s">
        <v>55</v>
      </c>
      <c r="K14" s="7" t="s">
        <v>56</v>
      </c>
      <c r="L14" s="6" t="s">
        <v>21</v>
      </c>
      <c r="M14" s="5"/>
      <c r="N14" s="3" t="s">
        <v>32</v>
      </c>
    </row>
    <row r="15" spans="1:14" ht="75">
      <c r="A15" s="3" t="s">
        <v>57</v>
      </c>
      <c r="B15" s="8" t="s">
        <v>58</v>
      </c>
      <c r="C15" s="8" t="s">
        <v>28</v>
      </c>
      <c r="D15" s="3" t="s">
        <v>19</v>
      </c>
      <c r="E15" s="9">
        <v>2</v>
      </c>
      <c r="F15" s="8" t="s">
        <v>59</v>
      </c>
      <c r="G15" s="4" t="s">
        <v>21</v>
      </c>
      <c r="H15" s="5">
        <v>23900</v>
      </c>
      <c r="I15" s="4" t="s">
        <v>60</v>
      </c>
      <c r="J15" s="10" t="s">
        <v>61</v>
      </c>
      <c r="K15" s="10" t="s">
        <v>31</v>
      </c>
      <c r="L15" s="4" t="s">
        <v>21</v>
      </c>
      <c r="M15" s="5">
        <v>16252</v>
      </c>
      <c r="N15" s="8" t="s">
        <v>32</v>
      </c>
    </row>
    <row r="18" spans="2:2">
      <c r="B18" s="11"/>
    </row>
    <row r="19" spans="2:2">
      <c r="B19" s="11"/>
    </row>
    <row r="20" spans="2:2">
      <c r="B20" s="11"/>
    </row>
  </sheetData>
  <mergeCells count="1">
    <mergeCell ref="A4:N4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2"/>
  <sheetViews>
    <sheetView workbookViewId="0">
      <selection activeCell="F61" sqref="F61"/>
    </sheetView>
  </sheetViews>
  <sheetFormatPr defaultRowHeight="15"/>
  <cols>
    <col min="2" max="2" width="44.140625" bestFit="1" customWidth="1"/>
    <col min="3" max="3" width="10.7109375" bestFit="1" customWidth="1"/>
    <col min="4" max="4" width="12.42578125" bestFit="1" customWidth="1"/>
    <col min="6" max="6" width="17.5703125" bestFit="1" customWidth="1"/>
    <col min="7" max="8" width="10.140625" bestFit="1" customWidth="1"/>
    <col min="9" max="9" width="17.85546875" bestFit="1" customWidth="1"/>
    <col min="10" max="10" width="13" customWidth="1"/>
  </cols>
  <sheetData>
    <row r="1" spans="1:10">
      <c r="A1" s="1" t="s">
        <v>0</v>
      </c>
      <c r="I1" s="12" t="s">
        <v>62</v>
      </c>
    </row>
    <row r="2" spans="1:10">
      <c r="A2" s="1" t="s">
        <v>63</v>
      </c>
      <c r="I2" s="12" t="s">
        <v>64</v>
      </c>
    </row>
    <row r="3" spans="1:10">
      <c r="I3" s="12" t="s">
        <v>65</v>
      </c>
    </row>
    <row r="4" spans="1:10">
      <c r="I4" s="11"/>
    </row>
    <row r="5" spans="1:10" ht="18.75">
      <c r="A5" s="75" t="s">
        <v>66</v>
      </c>
      <c r="B5" s="75"/>
      <c r="C5" s="75"/>
      <c r="D5" s="75"/>
      <c r="E5" s="75"/>
      <c r="F5" s="75"/>
      <c r="G5" s="75"/>
      <c r="H5" s="75"/>
      <c r="I5" s="75"/>
      <c r="J5" s="75"/>
    </row>
    <row r="6" spans="1:10">
      <c r="I6" s="13"/>
      <c r="J6" s="14"/>
    </row>
    <row r="7" spans="1:10" ht="15.75" thickBot="1">
      <c r="I7" s="11"/>
    </row>
    <row r="8" spans="1:10" ht="91.5" thickTop="1" thickBot="1">
      <c r="A8" s="15" t="s">
        <v>67</v>
      </c>
      <c r="B8" s="16" t="s">
        <v>68</v>
      </c>
      <c r="C8" s="16" t="s">
        <v>69</v>
      </c>
      <c r="D8" s="16" t="s">
        <v>70</v>
      </c>
      <c r="E8" s="16" t="s">
        <v>71</v>
      </c>
      <c r="F8" s="16" t="s">
        <v>72</v>
      </c>
      <c r="G8" s="16" t="s">
        <v>73</v>
      </c>
      <c r="H8" s="16" t="s">
        <v>74</v>
      </c>
      <c r="I8" s="16" t="s">
        <v>75</v>
      </c>
      <c r="J8" s="16" t="s">
        <v>76</v>
      </c>
    </row>
    <row r="9" spans="1:10" ht="16.5" thickTop="1" thickBot="1">
      <c r="A9" s="17" t="s">
        <v>77</v>
      </c>
      <c r="B9" s="17" t="s">
        <v>78</v>
      </c>
      <c r="C9" s="17"/>
      <c r="D9" s="17" t="s">
        <v>79</v>
      </c>
      <c r="E9" s="18"/>
      <c r="F9" s="18"/>
      <c r="G9" s="18"/>
      <c r="H9" s="18"/>
      <c r="I9" s="18"/>
      <c r="J9" s="18"/>
    </row>
    <row r="10" spans="1:10" ht="15.75" thickTop="1">
      <c r="A10" s="19" t="s">
        <v>80</v>
      </c>
      <c r="B10" s="20" t="s">
        <v>81</v>
      </c>
      <c r="C10" s="21"/>
      <c r="D10" s="22">
        <f>D11+D14+D17+D19+D20+D28+D31+D32</f>
        <v>264940</v>
      </c>
      <c r="E10" s="23"/>
      <c r="F10" s="23"/>
      <c r="G10" s="23"/>
      <c r="H10" s="23"/>
      <c r="I10" s="24"/>
      <c r="J10" s="23"/>
    </row>
    <row r="11" spans="1:10">
      <c r="A11" s="25" t="s">
        <v>82</v>
      </c>
      <c r="B11" s="26" t="s">
        <v>83</v>
      </c>
      <c r="C11" s="27"/>
      <c r="D11" s="28">
        <v>35000</v>
      </c>
      <c r="E11" s="29" t="s">
        <v>84</v>
      </c>
      <c r="F11" s="30" t="s">
        <v>85</v>
      </c>
      <c r="G11" s="30" t="s">
        <v>50</v>
      </c>
      <c r="H11" s="30" t="s">
        <v>31</v>
      </c>
      <c r="I11" s="31" t="s">
        <v>86</v>
      </c>
      <c r="J11" s="31" t="s">
        <v>247</v>
      </c>
    </row>
    <row r="12" spans="1:10">
      <c r="A12" s="25"/>
      <c r="B12" s="32" t="s">
        <v>87</v>
      </c>
      <c r="C12" s="27" t="s">
        <v>88</v>
      </c>
      <c r="D12" s="33">
        <v>32000</v>
      </c>
      <c r="E12" s="29" t="s">
        <v>84</v>
      </c>
      <c r="F12" s="30" t="s">
        <v>85</v>
      </c>
      <c r="G12" s="30" t="s">
        <v>50</v>
      </c>
      <c r="H12" s="30" t="s">
        <v>31</v>
      </c>
      <c r="I12" s="31" t="s">
        <v>86</v>
      </c>
      <c r="J12" s="31" t="s">
        <v>247</v>
      </c>
    </row>
    <row r="13" spans="1:10">
      <c r="A13" s="25"/>
      <c r="B13" s="32" t="s">
        <v>89</v>
      </c>
      <c r="C13" s="27" t="s">
        <v>90</v>
      </c>
      <c r="D13" s="33">
        <v>3000</v>
      </c>
      <c r="E13" s="29" t="s">
        <v>84</v>
      </c>
      <c r="F13" s="30" t="s">
        <v>85</v>
      </c>
      <c r="G13" s="30" t="s">
        <v>50</v>
      </c>
      <c r="H13" s="30" t="s">
        <v>31</v>
      </c>
      <c r="I13" s="31" t="s">
        <v>86</v>
      </c>
      <c r="J13" s="31" t="s">
        <v>247</v>
      </c>
    </row>
    <row r="14" spans="1:10">
      <c r="A14" s="25" t="s">
        <v>91</v>
      </c>
      <c r="B14" s="26" t="s">
        <v>92</v>
      </c>
      <c r="C14" s="30"/>
      <c r="D14" s="28">
        <v>8000</v>
      </c>
      <c r="E14" s="29" t="s">
        <v>84</v>
      </c>
      <c r="F14" s="30" t="s">
        <v>85</v>
      </c>
      <c r="G14" s="30" t="s">
        <v>50</v>
      </c>
      <c r="H14" s="30" t="s">
        <v>31</v>
      </c>
      <c r="I14" s="31" t="s">
        <v>86</v>
      </c>
      <c r="J14" s="31" t="s">
        <v>247</v>
      </c>
    </row>
    <row r="15" spans="1:10">
      <c r="A15" s="25"/>
      <c r="B15" s="32" t="s">
        <v>93</v>
      </c>
      <c r="C15" s="27" t="s">
        <v>94</v>
      </c>
      <c r="D15" s="33">
        <v>4000</v>
      </c>
      <c r="E15" s="29" t="s">
        <v>84</v>
      </c>
      <c r="F15" s="30" t="s">
        <v>85</v>
      </c>
      <c r="G15" s="30" t="s">
        <v>50</v>
      </c>
      <c r="H15" s="30" t="s">
        <v>31</v>
      </c>
      <c r="I15" s="31" t="s">
        <v>86</v>
      </c>
      <c r="J15" s="31" t="s">
        <v>247</v>
      </c>
    </row>
    <row r="16" spans="1:10">
      <c r="A16" s="25"/>
      <c r="B16" s="32" t="s">
        <v>95</v>
      </c>
      <c r="C16" s="27" t="s">
        <v>96</v>
      </c>
      <c r="D16" s="33">
        <v>4000</v>
      </c>
      <c r="E16" s="29" t="s">
        <v>84</v>
      </c>
      <c r="F16" s="30" t="s">
        <v>85</v>
      </c>
      <c r="G16" s="30" t="s">
        <v>50</v>
      </c>
      <c r="H16" s="30" t="s">
        <v>31</v>
      </c>
      <c r="I16" s="31" t="s">
        <v>86</v>
      </c>
      <c r="J16" s="31" t="s">
        <v>247</v>
      </c>
    </row>
    <row r="17" spans="1:10">
      <c r="A17" s="25" t="s">
        <v>97</v>
      </c>
      <c r="B17" s="26" t="s">
        <v>98</v>
      </c>
      <c r="C17" s="27" t="s">
        <v>99</v>
      </c>
      <c r="D17" s="28">
        <v>11000</v>
      </c>
      <c r="E17" s="29" t="s">
        <v>84</v>
      </c>
      <c r="F17" s="30" t="s">
        <v>85</v>
      </c>
      <c r="G17" s="30" t="s">
        <v>50</v>
      </c>
      <c r="H17" s="30" t="s">
        <v>31</v>
      </c>
      <c r="I17" s="31" t="s">
        <v>86</v>
      </c>
      <c r="J17" s="31" t="s">
        <v>247</v>
      </c>
    </row>
    <row r="18" spans="1:10">
      <c r="A18" s="25"/>
      <c r="B18" s="32" t="s">
        <v>100</v>
      </c>
      <c r="C18" s="27" t="s">
        <v>101</v>
      </c>
      <c r="D18" s="33">
        <v>11000</v>
      </c>
      <c r="E18" s="29" t="s">
        <v>84</v>
      </c>
      <c r="F18" s="30" t="s">
        <v>85</v>
      </c>
      <c r="G18" s="30" t="s">
        <v>50</v>
      </c>
      <c r="H18" s="30" t="s">
        <v>31</v>
      </c>
      <c r="I18" s="31" t="s">
        <v>86</v>
      </c>
      <c r="J18" s="31" t="s">
        <v>247</v>
      </c>
    </row>
    <row r="19" spans="1:10">
      <c r="A19" s="25" t="s">
        <v>102</v>
      </c>
      <c r="B19" s="26" t="s">
        <v>103</v>
      </c>
      <c r="C19" s="27" t="s">
        <v>104</v>
      </c>
      <c r="D19" s="28">
        <v>10000</v>
      </c>
      <c r="E19" s="29" t="s">
        <v>84</v>
      </c>
      <c r="F19" s="30" t="s">
        <v>85</v>
      </c>
      <c r="G19" s="30" t="s">
        <v>50</v>
      </c>
      <c r="H19" s="30" t="s">
        <v>31</v>
      </c>
      <c r="I19" s="31" t="s">
        <v>86</v>
      </c>
      <c r="J19" s="31" t="s">
        <v>247</v>
      </c>
    </row>
    <row r="20" spans="1:10">
      <c r="A20" s="25" t="s">
        <v>105</v>
      </c>
      <c r="B20" s="26" t="s">
        <v>106</v>
      </c>
      <c r="C20" s="27"/>
      <c r="D20" s="28">
        <v>80000</v>
      </c>
      <c r="E20" s="29" t="s">
        <v>84</v>
      </c>
      <c r="F20" s="30" t="s">
        <v>85</v>
      </c>
      <c r="G20" s="30" t="s">
        <v>50</v>
      </c>
      <c r="H20" s="30" t="s">
        <v>31</v>
      </c>
      <c r="I20" s="31" t="s">
        <v>86</v>
      </c>
      <c r="J20" s="31" t="s">
        <v>247</v>
      </c>
    </row>
    <row r="21" spans="1:10">
      <c r="A21" s="25"/>
      <c r="B21" s="32" t="s">
        <v>107</v>
      </c>
      <c r="C21" s="27" t="s">
        <v>108</v>
      </c>
      <c r="D21" s="33">
        <f>80000-66082</f>
        <v>13918</v>
      </c>
      <c r="E21" s="29" t="s">
        <v>84</v>
      </c>
      <c r="F21" s="30" t="s">
        <v>85</v>
      </c>
      <c r="G21" s="30" t="s">
        <v>50</v>
      </c>
      <c r="H21" s="30" t="s">
        <v>31</v>
      </c>
      <c r="I21" s="31" t="s">
        <v>86</v>
      </c>
      <c r="J21" s="31" t="s">
        <v>247</v>
      </c>
    </row>
    <row r="22" spans="1:10">
      <c r="A22" s="31"/>
      <c r="B22" s="30" t="s">
        <v>109</v>
      </c>
      <c r="C22" s="29" t="s">
        <v>110</v>
      </c>
      <c r="D22" s="34">
        <v>9058</v>
      </c>
      <c r="E22" s="29" t="s">
        <v>84</v>
      </c>
      <c r="F22" s="30" t="s">
        <v>85</v>
      </c>
      <c r="G22" s="30" t="s">
        <v>50</v>
      </c>
      <c r="H22" s="30" t="s">
        <v>31</v>
      </c>
      <c r="I22" s="31" t="s">
        <v>86</v>
      </c>
      <c r="J22" s="31" t="s">
        <v>247</v>
      </c>
    </row>
    <row r="23" spans="1:10">
      <c r="A23" s="31"/>
      <c r="B23" s="30" t="s">
        <v>111</v>
      </c>
      <c r="C23" s="29" t="s">
        <v>112</v>
      </c>
      <c r="D23" s="34">
        <v>13994</v>
      </c>
      <c r="E23" s="29" t="s">
        <v>84</v>
      </c>
      <c r="F23" s="30" t="s">
        <v>85</v>
      </c>
      <c r="G23" s="30" t="s">
        <v>50</v>
      </c>
      <c r="H23" s="30" t="s">
        <v>31</v>
      </c>
      <c r="I23" s="31" t="s">
        <v>86</v>
      </c>
      <c r="J23" s="31" t="s">
        <v>247</v>
      </c>
    </row>
    <row r="24" spans="1:10">
      <c r="A24" s="31"/>
      <c r="B24" s="30" t="s">
        <v>113</v>
      </c>
      <c r="C24" s="29" t="s">
        <v>114</v>
      </c>
      <c r="D24" s="34">
        <v>23450</v>
      </c>
      <c r="E24" s="29" t="s">
        <v>84</v>
      </c>
      <c r="F24" s="30" t="s">
        <v>85</v>
      </c>
      <c r="G24" s="30" t="s">
        <v>50</v>
      </c>
      <c r="H24" s="30" t="s">
        <v>31</v>
      </c>
      <c r="I24" s="31" t="s">
        <v>86</v>
      </c>
      <c r="J24" s="31" t="s">
        <v>247</v>
      </c>
    </row>
    <row r="25" spans="1:10">
      <c r="A25" s="31"/>
      <c r="B25" s="30" t="s">
        <v>115</v>
      </c>
      <c r="C25" s="29" t="s">
        <v>116</v>
      </c>
      <c r="D25" s="34">
        <v>10223</v>
      </c>
      <c r="E25" s="29" t="s">
        <v>84</v>
      </c>
      <c r="F25" s="30" t="s">
        <v>85</v>
      </c>
      <c r="G25" s="30" t="s">
        <v>50</v>
      </c>
      <c r="H25" s="30" t="s">
        <v>31</v>
      </c>
      <c r="I25" s="31" t="s">
        <v>86</v>
      </c>
      <c r="J25" s="31" t="s">
        <v>247</v>
      </c>
    </row>
    <row r="26" spans="1:10">
      <c r="A26" s="31"/>
      <c r="B26" s="30" t="s">
        <v>117</v>
      </c>
      <c r="C26" s="29" t="s">
        <v>118</v>
      </c>
      <c r="D26" s="34">
        <v>2550</v>
      </c>
      <c r="E26" s="29" t="s">
        <v>84</v>
      </c>
      <c r="F26" s="30" t="s">
        <v>85</v>
      </c>
      <c r="G26" s="30" t="s">
        <v>50</v>
      </c>
      <c r="H26" s="30" t="s">
        <v>31</v>
      </c>
      <c r="I26" s="31" t="s">
        <v>86</v>
      </c>
      <c r="J26" s="31" t="s">
        <v>247</v>
      </c>
    </row>
    <row r="27" spans="1:10">
      <c r="A27" s="31"/>
      <c r="B27" s="30" t="s">
        <v>119</v>
      </c>
      <c r="C27" s="29" t="s">
        <v>120</v>
      </c>
      <c r="D27" s="34">
        <f>80000-73193</f>
        <v>6807</v>
      </c>
      <c r="E27" s="29" t="s">
        <v>84</v>
      </c>
      <c r="F27" s="30" t="s">
        <v>85</v>
      </c>
      <c r="G27" s="30" t="s">
        <v>50</v>
      </c>
      <c r="H27" s="30" t="s">
        <v>31</v>
      </c>
      <c r="I27" s="31" t="s">
        <v>86</v>
      </c>
      <c r="J27" s="31" t="s">
        <v>247</v>
      </c>
    </row>
    <row r="28" spans="1:10">
      <c r="A28" s="25">
        <v>20.11</v>
      </c>
      <c r="B28" s="26" t="s">
        <v>121</v>
      </c>
      <c r="C28" s="27"/>
      <c r="D28" s="28">
        <v>2000</v>
      </c>
      <c r="E28" s="29" t="s">
        <v>84</v>
      </c>
      <c r="F28" s="30" t="s">
        <v>85</v>
      </c>
      <c r="G28" s="30" t="s">
        <v>50</v>
      </c>
      <c r="H28" s="30" t="s">
        <v>31</v>
      </c>
      <c r="I28" s="31" t="s">
        <v>86</v>
      </c>
      <c r="J28" s="31" t="s">
        <v>247</v>
      </c>
    </row>
    <row r="29" spans="1:10">
      <c r="A29" s="25"/>
      <c r="B29" s="32" t="s">
        <v>16</v>
      </c>
      <c r="C29" s="27" t="s">
        <v>122</v>
      </c>
      <c r="D29" s="33">
        <v>1000</v>
      </c>
      <c r="E29" s="29" t="s">
        <v>84</v>
      </c>
      <c r="F29" s="30" t="s">
        <v>85</v>
      </c>
      <c r="G29" s="30" t="s">
        <v>50</v>
      </c>
      <c r="H29" s="30" t="s">
        <v>31</v>
      </c>
      <c r="I29" s="31" t="s">
        <v>86</v>
      </c>
      <c r="J29" s="31" t="s">
        <v>247</v>
      </c>
    </row>
    <row r="30" spans="1:10">
      <c r="A30" s="25"/>
      <c r="B30" s="32" t="s">
        <v>123</v>
      </c>
      <c r="C30" s="27" t="s">
        <v>124</v>
      </c>
      <c r="D30" s="33">
        <v>1000</v>
      </c>
      <c r="E30" s="29" t="s">
        <v>84</v>
      </c>
      <c r="F30" s="30" t="s">
        <v>85</v>
      </c>
      <c r="G30" s="30" t="s">
        <v>50</v>
      </c>
      <c r="H30" s="30" t="s">
        <v>31</v>
      </c>
      <c r="I30" s="31" t="s">
        <v>86</v>
      </c>
      <c r="J30" s="31" t="s">
        <v>247</v>
      </c>
    </row>
    <row r="31" spans="1:10">
      <c r="A31" s="25">
        <v>20.14</v>
      </c>
      <c r="B31" s="26" t="s">
        <v>125</v>
      </c>
      <c r="C31" s="27" t="s">
        <v>126</v>
      </c>
      <c r="D31" s="28">
        <v>14500</v>
      </c>
      <c r="E31" s="29" t="s">
        <v>84</v>
      </c>
      <c r="F31" s="30" t="s">
        <v>85</v>
      </c>
      <c r="G31" s="30" t="s">
        <v>50</v>
      </c>
      <c r="H31" s="30" t="s">
        <v>31</v>
      </c>
      <c r="I31" s="31" t="s">
        <v>86</v>
      </c>
      <c r="J31" s="31" t="s">
        <v>247</v>
      </c>
    </row>
    <row r="32" spans="1:10">
      <c r="A32" s="25" t="s">
        <v>127</v>
      </c>
      <c r="B32" s="26" t="s">
        <v>128</v>
      </c>
      <c r="C32" s="27"/>
      <c r="D32" s="28">
        <v>104440</v>
      </c>
      <c r="E32" s="29" t="s">
        <v>84</v>
      </c>
      <c r="F32" s="30" t="s">
        <v>85</v>
      </c>
      <c r="G32" s="30" t="s">
        <v>50</v>
      </c>
      <c r="H32" s="30" t="s">
        <v>31</v>
      </c>
      <c r="I32" s="31" t="s">
        <v>86</v>
      </c>
      <c r="J32" s="31" t="s">
        <v>247</v>
      </c>
    </row>
    <row r="33" spans="1:12">
      <c r="A33" s="30"/>
      <c r="B33" s="30" t="s">
        <v>129</v>
      </c>
      <c r="C33" s="29" t="s">
        <v>130</v>
      </c>
      <c r="D33" s="34">
        <v>750</v>
      </c>
      <c r="E33" s="29" t="s">
        <v>84</v>
      </c>
      <c r="F33" s="30" t="s">
        <v>85</v>
      </c>
      <c r="G33" s="30" t="s">
        <v>50</v>
      </c>
      <c r="H33" s="30" t="s">
        <v>31</v>
      </c>
      <c r="I33" s="31" t="s">
        <v>86</v>
      </c>
      <c r="J33" s="31" t="s">
        <v>247</v>
      </c>
    </row>
    <row r="34" spans="1:12">
      <c r="A34" s="30"/>
      <c r="B34" s="30" t="s">
        <v>131</v>
      </c>
      <c r="C34" s="29" t="s">
        <v>132</v>
      </c>
      <c r="D34" s="34">
        <v>2250</v>
      </c>
      <c r="E34" s="29" t="s">
        <v>84</v>
      </c>
      <c r="F34" s="30" t="s">
        <v>85</v>
      </c>
      <c r="G34" s="30" t="s">
        <v>50</v>
      </c>
      <c r="H34" s="30" t="s">
        <v>31</v>
      </c>
      <c r="I34" s="31" t="s">
        <v>86</v>
      </c>
      <c r="J34" s="31" t="s">
        <v>247</v>
      </c>
    </row>
    <row r="35" spans="1:12">
      <c r="A35" s="30"/>
      <c r="B35" s="30" t="s">
        <v>133</v>
      </c>
      <c r="C35" s="29" t="s">
        <v>134</v>
      </c>
      <c r="D35" s="34">
        <v>15000</v>
      </c>
      <c r="E35" s="29" t="s">
        <v>84</v>
      </c>
      <c r="F35" s="30" t="s">
        <v>85</v>
      </c>
      <c r="G35" s="30" t="s">
        <v>50</v>
      </c>
      <c r="H35" s="30" t="s">
        <v>31</v>
      </c>
      <c r="I35" s="31" t="s">
        <v>86</v>
      </c>
      <c r="J35" s="31" t="s">
        <v>247</v>
      </c>
    </row>
    <row r="36" spans="1:12">
      <c r="A36" s="30"/>
      <c r="B36" s="30" t="s">
        <v>135</v>
      </c>
      <c r="C36" s="29" t="s">
        <v>136</v>
      </c>
      <c r="D36" s="34">
        <v>50000</v>
      </c>
      <c r="E36" s="29" t="s">
        <v>84</v>
      </c>
      <c r="F36" s="30" t="s">
        <v>85</v>
      </c>
      <c r="G36" s="30" t="s">
        <v>50</v>
      </c>
      <c r="H36" s="30" t="s">
        <v>31</v>
      </c>
      <c r="I36" s="31" t="s">
        <v>86</v>
      </c>
      <c r="J36" s="31" t="s">
        <v>247</v>
      </c>
    </row>
    <row r="37" spans="1:12">
      <c r="A37" s="30"/>
      <c r="B37" s="30" t="s">
        <v>137</v>
      </c>
      <c r="C37" s="29" t="s">
        <v>138</v>
      </c>
      <c r="D37" s="34">
        <v>750</v>
      </c>
      <c r="E37" s="29" t="s">
        <v>84</v>
      </c>
      <c r="F37" s="30" t="s">
        <v>85</v>
      </c>
      <c r="G37" s="30" t="s">
        <v>50</v>
      </c>
      <c r="H37" s="30" t="s">
        <v>31</v>
      </c>
      <c r="I37" s="31" t="s">
        <v>86</v>
      </c>
      <c r="J37" s="31" t="s">
        <v>247</v>
      </c>
    </row>
    <row r="38" spans="1:12">
      <c r="A38" s="30"/>
      <c r="B38" s="30" t="s">
        <v>139</v>
      </c>
      <c r="C38" s="29" t="s">
        <v>140</v>
      </c>
      <c r="D38" s="34">
        <v>250</v>
      </c>
      <c r="E38" s="29" t="s">
        <v>84</v>
      </c>
      <c r="F38" s="30" t="s">
        <v>85</v>
      </c>
      <c r="G38" s="30" t="s">
        <v>50</v>
      </c>
      <c r="H38" s="30" t="s">
        <v>31</v>
      </c>
      <c r="I38" s="31" t="s">
        <v>86</v>
      </c>
      <c r="J38" s="31" t="s">
        <v>247</v>
      </c>
    </row>
    <row r="39" spans="1:12">
      <c r="A39" s="30"/>
      <c r="B39" s="30" t="s">
        <v>141</v>
      </c>
      <c r="C39" s="29" t="s">
        <v>142</v>
      </c>
      <c r="D39" s="34">
        <v>10940</v>
      </c>
      <c r="E39" s="29" t="s">
        <v>84</v>
      </c>
      <c r="F39" s="30" t="s">
        <v>85</v>
      </c>
      <c r="G39" s="30" t="s">
        <v>50</v>
      </c>
      <c r="H39" s="30" t="s">
        <v>31</v>
      </c>
      <c r="I39" s="31" t="s">
        <v>86</v>
      </c>
      <c r="J39" s="31" t="s">
        <v>247</v>
      </c>
    </row>
    <row r="40" spans="1:12">
      <c r="A40" s="30"/>
      <c r="B40" s="30" t="s">
        <v>143</v>
      </c>
      <c r="C40" s="29" t="s">
        <v>144</v>
      </c>
      <c r="D40" s="34">
        <v>24500</v>
      </c>
      <c r="E40" s="29" t="s">
        <v>84</v>
      </c>
      <c r="F40" s="30" t="s">
        <v>85</v>
      </c>
      <c r="G40" s="30" t="s">
        <v>50</v>
      </c>
      <c r="H40" s="30" t="s">
        <v>31</v>
      </c>
      <c r="I40" s="31" t="s">
        <v>86</v>
      </c>
      <c r="J40" s="31" t="s">
        <v>247</v>
      </c>
    </row>
    <row r="41" spans="1:12">
      <c r="A41" s="35" t="s">
        <v>145</v>
      </c>
      <c r="B41" s="36" t="s">
        <v>28</v>
      </c>
      <c r="C41" s="37"/>
      <c r="D41" s="38">
        <f>D42+D45+D51+D73+D74+D77+D78+D79+D49+D52</f>
        <v>1544183</v>
      </c>
      <c r="E41" s="37"/>
      <c r="F41" s="37"/>
      <c r="G41" s="37"/>
      <c r="H41" s="37"/>
      <c r="I41" s="37"/>
      <c r="J41" s="73"/>
    </row>
    <row r="42" spans="1:12">
      <c r="A42" s="39" t="s">
        <v>146</v>
      </c>
      <c r="B42" s="40" t="s">
        <v>147</v>
      </c>
      <c r="C42" s="30"/>
      <c r="D42" s="41">
        <v>482000</v>
      </c>
      <c r="E42" s="30"/>
      <c r="F42" s="30"/>
      <c r="G42" s="30"/>
      <c r="H42" s="30"/>
      <c r="I42" s="30"/>
      <c r="J42" s="31"/>
    </row>
    <row r="43" spans="1:12">
      <c r="A43" s="31"/>
      <c r="B43" s="30" t="s">
        <v>148</v>
      </c>
      <c r="C43" s="42" t="s">
        <v>149</v>
      </c>
      <c r="D43" s="43">
        <f>1428.8*128.86+111.9*130.21</f>
        <v>198685.66700000002</v>
      </c>
      <c r="E43" s="29" t="s">
        <v>150</v>
      </c>
      <c r="F43" s="30" t="s">
        <v>151</v>
      </c>
      <c r="G43" s="30" t="s">
        <v>50</v>
      </c>
      <c r="H43" s="30" t="s">
        <v>31</v>
      </c>
      <c r="I43" s="31" t="s">
        <v>152</v>
      </c>
      <c r="J43" s="31" t="s">
        <v>247</v>
      </c>
      <c r="K43" s="44"/>
      <c r="L43" s="44"/>
    </row>
    <row r="44" spans="1:12">
      <c r="A44" s="31"/>
      <c r="B44" s="30" t="s">
        <v>153</v>
      </c>
      <c r="C44" s="42" t="s">
        <v>154</v>
      </c>
      <c r="D44" s="43">
        <f>482000-D43</f>
        <v>283314.33299999998</v>
      </c>
      <c r="E44" s="29" t="s">
        <v>150</v>
      </c>
      <c r="F44" s="30" t="s">
        <v>151</v>
      </c>
      <c r="G44" s="30" t="s">
        <v>50</v>
      </c>
      <c r="H44" s="30" t="s">
        <v>31</v>
      </c>
      <c r="I44" s="31" t="s">
        <v>152</v>
      </c>
      <c r="J44" s="31" t="s">
        <v>247</v>
      </c>
      <c r="K44" s="44"/>
      <c r="L44" s="44"/>
    </row>
    <row r="45" spans="1:12">
      <c r="A45" s="39" t="s">
        <v>155</v>
      </c>
      <c r="B45" s="40" t="s">
        <v>156</v>
      </c>
      <c r="C45" s="30"/>
      <c r="D45" s="41">
        <v>60000</v>
      </c>
      <c r="E45" s="30"/>
      <c r="F45" s="30"/>
      <c r="G45" s="30"/>
      <c r="H45" s="30"/>
      <c r="I45" s="30"/>
      <c r="J45" s="31"/>
    </row>
    <row r="46" spans="1:12">
      <c r="A46" s="31"/>
      <c r="B46" s="30" t="s">
        <v>157</v>
      </c>
      <c r="C46" s="29" t="s">
        <v>158</v>
      </c>
      <c r="D46" s="43">
        <f>D45-D47-D48</f>
        <v>32000</v>
      </c>
      <c r="E46" s="29" t="s">
        <v>150</v>
      </c>
      <c r="F46" s="30" t="s">
        <v>85</v>
      </c>
      <c r="G46" s="30" t="s">
        <v>50</v>
      </c>
      <c r="H46" s="30" t="s">
        <v>31</v>
      </c>
      <c r="I46" s="31" t="s">
        <v>159</v>
      </c>
      <c r="J46" s="31" t="s">
        <v>247</v>
      </c>
      <c r="K46" s="44"/>
      <c r="L46" s="44"/>
    </row>
    <row r="47" spans="1:12">
      <c r="A47" s="31"/>
      <c r="B47" s="30" t="s">
        <v>160</v>
      </c>
      <c r="C47" s="29" t="s">
        <v>161</v>
      </c>
      <c r="D47" s="43">
        <v>25000</v>
      </c>
      <c r="E47" s="29" t="s">
        <v>150</v>
      </c>
      <c r="F47" s="30" t="s">
        <v>85</v>
      </c>
      <c r="G47" s="30" t="s">
        <v>50</v>
      </c>
      <c r="H47" s="30" t="s">
        <v>31</v>
      </c>
      <c r="I47" s="31" t="s">
        <v>86</v>
      </c>
      <c r="J47" s="31" t="s">
        <v>247</v>
      </c>
      <c r="K47" s="44"/>
      <c r="L47" s="44"/>
    </row>
    <row r="48" spans="1:12" ht="15" customHeight="1">
      <c r="A48" s="31"/>
      <c r="B48" s="30" t="s">
        <v>162</v>
      </c>
      <c r="C48" s="29" t="s">
        <v>163</v>
      </c>
      <c r="D48" s="43">
        <v>3000</v>
      </c>
      <c r="E48" s="29" t="s">
        <v>150</v>
      </c>
      <c r="F48" s="30" t="s">
        <v>85</v>
      </c>
      <c r="G48" s="30" t="s">
        <v>50</v>
      </c>
      <c r="H48" s="30" t="s">
        <v>31</v>
      </c>
      <c r="I48" s="31" t="s">
        <v>86</v>
      </c>
      <c r="J48" s="31" t="s">
        <v>247</v>
      </c>
      <c r="K48" s="44"/>
      <c r="L48" s="44"/>
    </row>
    <row r="49" spans="1:12">
      <c r="A49" s="39" t="s">
        <v>164</v>
      </c>
      <c r="B49" s="40" t="s">
        <v>165</v>
      </c>
      <c r="C49" s="30"/>
      <c r="D49" s="45">
        <v>40000</v>
      </c>
      <c r="E49" s="30"/>
      <c r="F49" s="30"/>
      <c r="G49" s="30"/>
      <c r="H49" s="30"/>
      <c r="I49" s="30"/>
      <c r="J49" s="31"/>
    </row>
    <row r="50" spans="1:12">
      <c r="A50" s="39"/>
      <c r="B50" s="46" t="s">
        <v>166</v>
      </c>
      <c r="C50" s="47" t="s">
        <v>167</v>
      </c>
      <c r="D50" s="48">
        <v>40000</v>
      </c>
      <c r="E50" s="49" t="s">
        <v>150</v>
      </c>
      <c r="F50" s="30" t="s">
        <v>85</v>
      </c>
      <c r="G50" s="30" t="s">
        <v>50</v>
      </c>
      <c r="H50" s="30" t="s">
        <v>31</v>
      </c>
      <c r="I50" s="50" t="s">
        <v>86</v>
      </c>
      <c r="J50" s="31" t="s">
        <v>247</v>
      </c>
    </row>
    <row r="51" spans="1:12">
      <c r="A51" s="39" t="s">
        <v>168</v>
      </c>
      <c r="B51" s="40" t="s">
        <v>169</v>
      </c>
      <c r="C51" s="30"/>
      <c r="D51" s="41">
        <v>250000</v>
      </c>
      <c r="E51" s="30"/>
      <c r="F51" s="30"/>
      <c r="G51" s="30"/>
      <c r="H51" s="30"/>
      <c r="I51" s="30"/>
      <c r="J51" s="31"/>
    </row>
    <row r="52" spans="1:12">
      <c r="A52" s="39" t="s">
        <v>170</v>
      </c>
      <c r="B52" s="40" t="s">
        <v>171</v>
      </c>
      <c r="C52" s="30"/>
      <c r="D52" s="41">
        <v>300000</v>
      </c>
      <c r="E52" s="30"/>
      <c r="F52" s="30"/>
      <c r="G52" s="30"/>
      <c r="H52" s="30"/>
      <c r="I52" s="30"/>
      <c r="J52" s="31"/>
    </row>
    <row r="53" spans="1:12">
      <c r="A53" s="51"/>
      <c r="B53" s="52" t="s">
        <v>172</v>
      </c>
      <c r="C53" s="42" t="s">
        <v>173</v>
      </c>
      <c r="D53" s="53">
        <f>180*12*1.19</f>
        <v>2570.4</v>
      </c>
      <c r="E53" s="29" t="s">
        <v>150</v>
      </c>
      <c r="F53" s="30" t="s">
        <v>85</v>
      </c>
      <c r="G53" s="30" t="s">
        <v>50</v>
      </c>
      <c r="H53" s="30" t="s">
        <v>31</v>
      </c>
      <c r="I53" s="31" t="s">
        <v>152</v>
      </c>
      <c r="J53" s="31" t="s">
        <v>247</v>
      </c>
    </row>
    <row r="54" spans="1:12">
      <c r="A54" s="51"/>
      <c r="B54" s="52" t="s">
        <v>174</v>
      </c>
      <c r="C54" s="42" t="s">
        <v>173</v>
      </c>
      <c r="D54" s="53">
        <f>(230*4+1864)*1.19+2</f>
        <v>3314.96</v>
      </c>
      <c r="E54" s="29" t="s">
        <v>150</v>
      </c>
      <c r="F54" s="30" t="s">
        <v>85</v>
      </c>
      <c r="G54" s="30" t="s">
        <v>50</v>
      </c>
      <c r="H54" s="30" t="s">
        <v>31</v>
      </c>
      <c r="I54" s="31" t="s">
        <v>86</v>
      </c>
      <c r="J54" s="31" t="s">
        <v>247</v>
      </c>
    </row>
    <row r="55" spans="1:12">
      <c r="A55" s="51"/>
      <c r="B55" s="30" t="s">
        <v>175</v>
      </c>
      <c r="C55" s="29" t="s">
        <v>176</v>
      </c>
      <c r="D55" s="53">
        <f>4100+4500*11</f>
        <v>53600</v>
      </c>
      <c r="E55" s="29" t="s">
        <v>150</v>
      </c>
      <c r="F55" s="30" t="s">
        <v>85</v>
      </c>
      <c r="G55" s="30" t="s">
        <v>50</v>
      </c>
      <c r="H55" s="30" t="s">
        <v>31</v>
      </c>
      <c r="I55" s="31" t="s">
        <v>86</v>
      </c>
      <c r="J55" s="31" t="s">
        <v>247</v>
      </c>
      <c r="K55" s="44"/>
      <c r="L55" s="44"/>
    </row>
    <row r="56" spans="1:12">
      <c r="A56" s="51"/>
      <c r="B56" s="30" t="s">
        <v>177</v>
      </c>
      <c r="C56" s="29" t="s">
        <v>178</v>
      </c>
      <c r="D56" s="53">
        <v>19800</v>
      </c>
      <c r="E56" s="29" t="s">
        <v>150</v>
      </c>
      <c r="F56" s="30" t="s">
        <v>85</v>
      </c>
      <c r="G56" s="30" t="s">
        <v>50</v>
      </c>
      <c r="H56" s="30" t="s">
        <v>31</v>
      </c>
      <c r="I56" s="31" t="s">
        <v>152</v>
      </c>
      <c r="J56" s="31" t="s">
        <v>247</v>
      </c>
      <c r="K56" s="44"/>
      <c r="L56" s="44"/>
    </row>
    <row r="57" spans="1:12">
      <c r="A57" s="51"/>
      <c r="B57" s="30" t="s">
        <v>179</v>
      </c>
      <c r="C57" s="29" t="s">
        <v>180</v>
      </c>
      <c r="D57" s="54">
        <v>7400</v>
      </c>
      <c r="E57" s="29" t="s">
        <v>150</v>
      </c>
      <c r="F57" s="30" t="s">
        <v>85</v>
      </c>
      <c r="G57" s="30" t="s">
        <v>50</v>
      </c>
      <c r="H57" s="30" t="s">
        <v>31</v>
      </c>
      <c r="I57" s="31" t="s">
        <v>86</v>
      </c>
      <c r="J57" s="31" t="s">
        <v>247</v>
      </c>
      <c r="K57" s="44"/>
      <c r="L57" s="44"/>
    </row>
    <row r="58" spans="1:12">
      <c r="A58" s="51"/>
      <c r="B58" s="30" t="s">
        <v>181</v>
      </c>
      <c r="C58" s="29" t="s">
        <v>182</v>
      </c>
      <c r="D58" s="54">
        <v>4440</v>
      </c>
      <c r="E58" s="29" t="s">
        <v>150</v>
      </c>
      <c r="F58" s="30" t="s">
        <v>85</v>
      </c>
      <c r="G58" s="30" t="s">
        <v>50</v>
      </c>
      <c r="H58" s="30" t="s">
        <v>31</v>
      </c>
      <c r="I58" s="31" t="s">
        <v>86</v>
      </c>
      <c r="J58" s="31" t="s">
        <v>247</v>
      </c>
      <c r="K58" s="44"/>
      <c r="L58" s="44"/>
    </row>
    <row r="59" spans="1:12">
      <c r="A59" s="51"/>
      <c r="B59" s="30" t="s">
        <v>183</v>
      </c>
      <c r="C59" s="29" t="s">
        <v>184</v>
      </c>
      <c r="D59" s="54">
        <f>1500*12*1.19</f>
        <v>21420</v>
      </c>
      <c r="E59" s="29" t="s">
        <v>150</v>
      </c>
      <c r="F59" s="30" t="s">
        <v>85</v>
      </c>
      <c r="G59" s="30" t="s">
        <v>50</v>
      </c>
      <c r="H59" s="30" t="s">
        <v>31</v>
      </c>
      <c r="I59" s="31" t="s">
        <v>86</v>
      </c>
      <c r="J59" s="31" t="s">
        <v>247</v>
      </c>
      <c r="K59" s="44"/>
      <c r="L59" s="44"/>
    </row>
    <row r="60" spans="1:12">
      <c r="A60" s="51"/>
      <c r="B60" s="30" t="s">
        <v>185</v>
      </c>
      <c r="C60" s="29" t="s">
        <v>186</v>
      </c>
      <c r="D60" s="54">
        <f>600*11*1.19</f>
        <v>7854</v>
      </c>
      <c r="E60" s="29" t="s">
        <v>150</v>
      </c>
      <c r="F60" s="30" t="s">
        <v>85</v>
      </c>
      <c r="G60" s="30" t="s">
        <v>50</v>
      </c>
      <c r="H60" s="30" t="s">
        <v>31</v>
      </c>
      <c r="I60" s="31" t="s">
        <v>86</v>
      </c>
      <c r="J60" s="31" t="s">
        <v>247</v>
      </c>
      <c r="K60" s="44"/>
      <c r="L60" s="44"/>
    </row>
    <row r="61" spans="1:12">
      <c r="A61" s="51"/>
      <c r="B61" s="30" t="s">
        <v>187</v>
      </c>
      <c r="C61" s="29" t="s">
        <v>188</v>
      </c>
      <c r="D61" s="54">
        <f>25100*1.19</f>
        <v>29869</v>
      </c>
      <c r="E61" s="29" t="s">
        <v>150</v>
      </c>
      <c r="F61" s="30" t="s">
        <v>85</v>
      </c>
      <c r="G61" s="30" t="s">
        <v>50</v>
      </c>
      <c r="H61" s="30" t="s">
        <v>31</v>
      </c>
      <c r="I61" s="31" t="s">
        <v>86</v>
      </c>
      <c r="J61" s="31" t="s">
        <v>247</v>
      </c>
      <c r="K61" s="44"/>
      <c r="L61" s="44"/>
    </row>
    <row r="62" spans="1:12">
      <c r="A62" s="51"/>
      <c r="B62" s="30" t="s">
        <v>189</v>
      </c>
      <c r="C62" s="29" t="s">
        <v>190</v>
      </c>
      <c r="D62" s="54">
        <f>262800*1.19</f>
        <v>312732</v>
      </c>
      <c r="E62" s="29" t="s">
        <v>150</v>
      </c>
      <c r="F62" s="30" t="s">
        <v>191</v>
      </c>
      <c r="G62" s="30" t="s">
        <v>50</v>
      </c>
      <c r="H62" s="30" t="s">
        <v>31</v>
      </c>
      <c r="I62" s="31" t="s">
        <v>152</v>
      </c>
      <c r="J62" s="31" t="s">
        <v>247</v>
      </c>
      <c r="K62" s="44"/>
      <c r="L62" s="44"/>
    </row>
    <row r="63" spans="1:12">
      <c r="A63" s="51"/>
      <c r="B63" s="30" t="s">
        <v>192</v>
      </c>
      <c r="C63" s="29" t="s">
        <v>193</v>
      </c>
      <c r="D63" s="54">
        <v>25000</v>
      </c>
      <c r="E63" s="29" t="s">
        <v>150</v>
      </c>
      <c r="F63" s="30" t="s">
        <v>85</v>
      </c>
      <c r="G63" s="30" t="s">
        <v>50</v>
      </c>
      <c r="H63" s="30" t="s">
        <v>31</v>
      </c>
      <c r="I63" s="31" t="s">
        <v>86</v>
      </c>
      <c r="J63" s="31" t="s">
        <v>247</v>
      </c>
      <c r="K63" s="44"/>
      <c r="L63" s="44"/>
    </row>
    <row r="64" spans="1:12">
      <c r="A64" s="51"/>
      <c r="B64" s="30" t="s">
        <v>194</v>
      </c>
      <c r="C64" s="29" t="s">
        <v>195</v>
      </c>
      <c r="D64" s="54">
        <f>220*8*1.19+165*4*1.19</f>
        <v>2879.8</v>
      </c>
      <c r="E64" s="29" t="s">
        <v>150</v>
      </c>
      <c r="F64" s="30" t="s">
        <v>85</v>
      </c>
      <c r="G64" s="30" t="s">
        <v>50</v>
      </c>
      <c r="H64" s="30" t="s">
        <v>31</v>
      </c>
      <c r="I64" s="31" t="s">
        <v>86</v>
      </c>
      <c r="J64" s="31" t="s">
        <v>247</v>
      </c>
      <c r="K64" s="44"/>
      <c r="L64" s="44"/>
    </row>
    <row r="65" spans="1:12">
      <c r="A65" s="51"/>
      <c r="B65" s="30" t="s">
        <v>196</v>
      </c>
      <c r="C65" s="29" t="s">
        <v>197</v>
      </c>
      <c r="D65" s="54">
        <f>750*12</f>
        <v>9000</v>
      </c>
      <c r="E65" s="29" t="s">
        <v>150</v>
      </c>
      <c r="F65" s="30" t="s">
        <v>85</v>
      </c>
      <c r="G65" s="30" t="s">
        <v>50</v>
      </c>
      <c r="H65" s="30" t="s">
        <v>31</v>
      </c>
      <c r="I65" s="31" t="s">
        <v>86</v>
      </c>
      <c r="J65" s="31" t="s">
        <v>247</v>
      </c>
      <c r="K65" s="44"/>
      <c r="L65" s="44"/>
    </row>
    <row r="66" spans="1:12">
      <c r="A66" s="51"/>
      <c r="B66" s="30" t="s">
        <v>198</v>
      </c>
      <c r="C66" s="42" t="s">
        <v>199</v>
      </c>
      <c r="D66" s="54">
        <v>10000</v>
      </c>
      <c r="E66" s="29" t="s">
        <v>150</v>
      </c>
      <c r="F66" s="30" t="s">
        <v>85</v>
      </c>
      <c r="G66" s="30" t="s">
        <v>50</v>
      </c>
      <c r="H66" s="30" t="s">
        <v>31</v>
      </c>
      <c r="I66" s="31" t="s">
        <v>86</v>
      </c>
      <c r="J66" s="31" t="s">
        <v>247</v>
      </c>
    </row>
    <row r="67" spans="1:12">
      <c r="A67" s="51"/>
      <c r="B67" s="30" t="s">
        <v>200</v>
      </c>
      <c r="C67" s="29" t="s">
        <v>201</v>
      </c>
      <c r="D67" s="54">
        <v>10000</v>
      </c>
      <c r="E67" s="29" t="s">
        <v>150</v>
      </c>
      <c r="F67" s="30" t="s">
        <v>85</v>
      </c>
      <c r="G67" s="30" t="s">
        <v>50</v>
      </c>
      <c r="H67" s="30" t="s">
        <v>31</v>
      </c>
      <c r="I67" s="31" t="s">
        <v>86</v>
      </c>
      <c r="J67" s="31" t="s">
        <v>247</v>
      </c>
    </row>
    <row r="68" spans="1:12">
      <c r="A68" s="51"/>
      <c r="B68" s="30" t="s">
        <v>202</v>
      </c>
      <c r="C68" s="29" t="s">
        <v>203</v>
      </c>
      <c r="D68" s="54">
        <v>13000</v>
      </c>
      <c r="E68" s="29" t="s">
        <v>150</v>
      </c>
      <c r="F68" s="30" t="s">
        <v>85</v>
      </c>
      <c r="G68" s="30" t="s">
        <v>50</v>
      </c>
      <c r="H68" s="30" t="s">
        <v>31</v>
      </c>
      <c r="I68" s="31" t="s">
        <v>159</v>
      </c>
      <c r="J68" s="31" t="s">
        <v>247</v>
      </c>
    </row>
    <row r="69" spans="1:12">
      <c r="A69" s="51"/>
      <c r="B69" s="30" t="s">
        <v>204</v>
      </c>
      <c r="C69" s="29" t="s">
        <v>205</v>
      </c>
      <c r="D69" s="54">
        <v>570</v>
      </c>
      <c r="E69" s="29" t="s">
        <v>150</v>
      </c>
      <c r="F69" s="30" t="s">
        <v>85</v>
      </c>
      <c r="G69" s="30" t="s">
        <v>50</v>
      </c>
      <c r="H69" s="30" t="s">
        <v>31</v>
      </c>
      <c r="I69" s="31" t="s">
        <v>86</v>
      </c>
      <c r="J69" s="31" t="s">
        <v>247</v>
      </c>
    </row>
    <row r="70" spans="1:12">
      <c r="A70" s="51"/>
      <c r="B70" s="30" t="s">
        <v>206</v>
      </c>
      <c r="C70" s="29" t="s">
        <v>207</v>
      </c>
      <c r="D70" s="54">
        <v>7000</v>
      </c>
      <c r="E70" s="29" t="s">
        <v>150</v>
      </c>
      <c r="F70" s="30" t="s">
        <v>85</v>
      </c>
      <c r="G70" s="30" t="s">
        <v>50</v>
      </c>
      <c r="H70" s="30" t="s">
        <v>31</v>
      </c>
      <c r="I70" s="31" t="s">
        <v>86</v>
      </c>
      <c r="J70" s="31" t="s">
        <v>247</v>
      </c>
    </row>
    <row r="71" spans="1:12">
      <c r="A71" s="51"/>
      <c r="B71" s="30" t="s">
        <v>208</v>
      </c>
      <c r="C71" s="29" t="s">
        <v>209</v>
      </c>
      <c r="D71" s="54">
        <v>3600</v>
      </c>
      <c r="E71" s="29" t="s">
        <v>150</v>
      </c>
      <c r="F71" s="30" t="s">
        <v>85</v>
      </c>
      <c r="G71" s="30" t="s">
        <v>50</v>
      </c>
      <c r="H71" s="30" t="s">
        <v>31</v>
      </c>
      <c r="I71" s="31" t="s">
        <v>210</v>
      </c>
      <c r="J71" s="31" t="s">
        <v>247</v>
      </c>
    </row>
    <row r="72" spans="1:12">
      <c r="A72" s="51"/>
      <c r="B72" s="30" t="s">
        <v>211</v>
      </c>
      <c r="C72" s="29" t="s">
        <v>212</v>
      </c>
      <c r="D72" s="54">
        <f>2500*2*1.19</f>
        <v>5950</v>
      </c>
      <c r="E72" s="29" t="s">
        <v>150</v>
      </c>
      <c r="F72" s="30" t="s">
        <v>85</v>
      </c>
      <c r="G72" s="30" t="s">
        <v>50</v>
      </c>
      <c r="H72" s="30" t="s">
        <v>31</v>
      </c>
      <c r="I72" s="31" t="s">
        <v>86</v>
      </c>
      <c r="J72" s="31" t="s">
        <v>247</v>
      </c>
    </row>
    <row r="73" spans="1:12">
      <c r="A73" s="39">
        <v>20.02</v>
      </c>
      <c r="B73" s="40" t="s">
        <v>213</v>
      </c>
      <c r="C73" s="55" t="s">
        <v>214</v>
      </c>
      <c r="D73" s="56">
        <v>2000</v>
      </c>
      <c r="E73" s="29" t="s">
        <v>150</v>
      </c>
      <c r="F73" s="30" t="s">
        <v>85</v>
      </c>
      <c r="G73" s="30" t="s">
        <v>50</v>
      </c>
      <c r="H73" s="30" t="s">
        <v>31</v>
      </c>
      <c r="I73" s="31" t="s">
        <v>159</v>
      </c>
      <c r="J73" s="31" t="s">
        <v>247</v>
      </c>
    </row>
    <row r="74" spans="1:12">
      <c r="A74" s="39">
        <v>20.059999999999999</v>
      </c>
      <c r="B74" s="40" t="s">
        <v>215</v>
      </c>
      <c r="C74" s="30"/>
      <c r="D74" s="56">
        <v>19000</v>
      </c>
      <c r="E74" s="29"/>
      <c r="F74" s="30"/>
      <c r="G74" s="30"/>
      <c r="H74" s="30"/>
      <c r="I74" s="31"/>
      <c r="J74" s="31"/>
    </row>
    <row r="75" spans="1:12">
      <c r="A75" s="39"/>
      <c r="B75" s="57" t="s">
        <v>216</v>
      </c>
      <c r="C75" s="30" t="s">
        <v>217</v>
      </c>
      <c r="D75" s="34">
        <v>12000</v>
      </c>
      <c r="E75" s="29" t="s">
        <v>150</v>
      </c>
      <c r="F75" s="30" t="s">
        <v>85</v>
      </c>
      <c r="G75" s="30" t="s">
        <v>50</v>
      </c>
      <c r="H75" s="30" t="s">
        <v>31</v>
      </c>
      <c r="I75" s="31" t="s">
        <v>159</v>
      </c>
      <c r="J75" s="31" t="s">
        <v>247</v>
      </c>
    </row>
    <row r="76" spans="1:12">
      <c r="A76" s="39"/>
      <c r="B76" s="57" t="s">
        <v>218</v>
      </c>
      <c r="C76" s="30" t="s">
        <v>217</v>
      </c>
      <c r="D76" s="34">
        <v>7000</v>
      </c>
      <c r="E76" s="29" t="s">
        <v>150</v>
      </c>
      <c r="F76" s="30" t="s">
        <v>85</v>
      </c>
      <c r="G76" s="30" t="s">
        <v>50</v>
      </c>
      <c r="H76" s="30" t="s">
        <v>31</v>
      </c>
      <c r="I76" s="31" t="s">
        <v>159</v>
      </c>
      <c r="J76" s="31" t="s">
        <v>247</v>
      </c>
    </row>
    <row r="77" spans="1:12">
      <c r="A77" s="39">
        <v>20.13</v>
      </c>
      <c r="B77" s="40" t="s">
        <v>219</v>
      </c>
      <c r="C77" s="29" t="s">
        <v>220</v>
      </c>
      <c r="D77" s="56">
        <v>8000</v>
      </c>
      <c r="E77" s="29" t="s">
        <v>150</v>
      </c>
      <c r="F77" s="30" t="s">
        <v>85</v>
      </c>
      <c r="G77" s="30" t="s">
        <v>50</v>
      </c>
      <c r="H77" s="30" t="s">
        <v>31</v>
      </c>
      <c r="I77" s="31" t="s">
        <v>159</v>
      </c>
      <c r="J77" s="31" t="s">
        <v>247</v>
      </c>
    </row>
    <row r="78" spans="1:12">
      <c r="A78" s="39">
        <v>20.14</v>
      </c>
      <c r="B78" s="40" t="s">
        <v>221</v>
      </c>
      <c r="C78" s="29" t="s">
        <v>222</v>
      </c>
      <c r="D78" s="56">
        <v>35500</v>
      </c>
      <c r="E78" s="29" t="s">
        <v>150</v>
      </c>
      <c r="F78" s="30" t="s">
        <v>85</v>
      </c>
      <c r="G78" s="30" t="s">
        <v>50</v>
      </c>
      <c r="H78" s="30" t="s">
        <v>31</v>
      </c>
      <c r="I78" s="31" t="s">
        <v>86</v>
      </c>
      <c r="J78" s="31" t="s">
        <v>247</v>
      </c>
    </row>
    <row r="79" spans="1:12">
      <c r="A79" s="39" t="s">
        <v>127</v>
      </c>
      <c r="B79" s="40" t="s">
        <v>223</v>
      </c>
      <c r="C79" s="30"/>
      <c r="D79" s="56">
        <v>347683</v>
      </c>
      <c r="E79" s="29"/>
      <c r="F79" s="30"/>
      <c r="G79" s="30"/>
      <c r="H79" s="30"/>
      <c r="I79" s="31"/>
      <c r="J79" s="31"/>
    </row>
    <row r="80" spans="1:12">
      <c r="A80" s="30"/>
      <c r="B80" s="30" t="s">
        <v>224</v>
      </c>
      <c r="C80" s="30" t="s">
        <v>217</v>
      </c>
      <c r="D80" s="34">
        <v>20147</v>
      </c>
      <c r="E80" s="29" t="s">
        <v>150</v>
      </c>
      <c r="F80" s="30" t="s">
        <v>85</v>
      </c>
      <c r="G80" s="30" t="s">
        <v>50</v>
      </c>
      <c r="H80" s="30" t="s">
        <v>31</v>
      </c>
      <c r="I80" s="31" t="s">
        <v>159</v>
      </c>
      <c r="J80" s="31" t="s">
        <v>247</v>
      </c>
    </row>
    <row r="81" spans="1:10">
      <c r="A81" s="30"/>
      <c r="B81" s="30" t="s">
        <v>225</v>
      </c>
      <c r="C81" s="30" t="s">
        <v>226</v>
      </c>
      <c r="D81" s="34">
        <v>50378</v>
      </c>
      <c r="E81" s="29" t="s">
        <v>150</v>
      </c>
      <c r="F81" s="30" t="s">
        <v>85</v>
      </c>
      <c r="G81" s="30" t="s">
        <v>50</v>
      </c>
      <c r="H81" s="30" t="s">
        <v>31</v>
      </c>
      <c r="I81" s="31" t="s">
        <v>159</v>
      </c>
      <c r="J81" s="31" t="s">
        <v>247</v>
      </c>
    </row>
    <row r="82" spans="1:10">
      <c r="A82" s="30"/>
      <c r="B82" s="30" t="s">
        <v>227</v>
      </c>
      <c r="C82" s="30" t="s">
        <v>228</v>
      </c>
      <c r="D82" s="34">
        <v>3000</v>
      </c>
      <c r="E82" s="29" t="s">
        <v>150</v>
      </c>
      <c r="F82" s="30" t="s">
        <v>85</v>
      </c>
      <c r="G82" s="30" t="s">
        <v>50</v>
      </c>
      <c r="H82" s="30" t="s">
        <v>31</v>
      </c>
      <c r="I82" s="31" t="s">
        <v>159</v>
      </c>
      <c r="J82" s="31" t="s">
        <v>247</v>
      </c>
    </row>
    <row r="83" spans="1:10">
      <c r="A83" s="30"/>
      <c r="B83" s="30" t="s">
        <v>202</v>
      </c>
      <c r="C83" s="30" t="s">
        <v>203</v>
      </c>
      <c r="D83" s="34">
        <v>19000</v>
      </c>
      <c r="E83" s="29" t="s">
        <v>150</v>
      </c>
      <c r="F83" s="30" t="s">
        <v>85</v>
      </c>
      <c r="G83" s="30" t="s">
        <v>50</v>
      </c>
      <c r="H83" s="30" t="s">
        <v>31</v>
      </c>
      <c r="I83" s="31" t="s">
        <v>159</v>
      </c>
      <c r="J83" s="31" t="s">
        <v>247</v>
      </c>
    </row>
    <row r="84" spans="1:10">
      <c r="A84" s="30"/>
      <c r="B84" s="30" t="s">
        <v>229</v>
      </c>
      <c r="C84" s="30" t="s">
        <v>230</v>
      </c>
      <c r="D84" s="34">
        <v>9000</v>
      </c>
      <c r="E84" s="29" t="s">
        <v>150</v>
      </c>
      <c r="F84" s="30" t="s">
        <v>85</v>
      </c>
      <c r="G84" s="30" t="s">
        <v>50</v>
      </c>
      <c r="H84" s="30" t="s">
        <v>31</v>
      </c>
      <c r="I84" s="31" t="s">
        <v>159</v>
      </c>
      <c r="J84" s="31" t="s">
        <v>247</v>
      </c>
    </row>
    <row r="85" spans="1:10">
      <c r="A85" s="30"/>
      <c r="B85" s="30" t="s">
        <v>231</v>
      </c>
      <c r="C85" s="30" t="s">
        <v>232</v>
      </c>
      <c r="D85" s="34">
        <v>67508</v>
      </c>
      <c r="E85" s="29" t="s">
        <v>150</v>
      </c>
      <c r="F85" s="30" t="s">
        <v>85</v>
      </c>
      <c r="G85" s="30" t="s">
        <v>50</v>
      </c>
      <c r="H85" s="30" t="s">
        <v>31</v>
      </c>
      <c r="I85" s="31" t="s">
        <v>159</v>
      </c>
      <c r="J85" s="31" t="s">
        <v>247</v>
      </c>
    </row>
    <row r="86" spans="1:10">
      <c r="A86" s="30"/>
      <c r="B86" s="30" t="s">
        <v>233</v>
      </c>
      <c r="C86" s="30" t="s">
        <v>201</v>
      </c>
      <c r="D86" s="34">
        <v>79871</v>
      </c>
      <c r="E86" s="29" t="s">
        <v>150</v>
      </c>
      <c r="F86" s="30" t="s">
        <v>85</v>
      </c>
      <c r="G86" s="30" t="s">
        <v>50</v>
      </c>
      <c r="H86" s="30" t="s">
        <v>31</v>
      </c>
      <c r="I86" s="31" t="s">
        <v>159</v>
      </c>
      <c r="J86" s="31" t="s">
        <v>247</v>
      </c>
    </row>
    <row r="87" spans="1:10">
      <c r="A87" s="30"/>
      <c r="B87" s="30" t="s">
        <v>234</v>
      </c>
      <c r="C87" s="30" t="s">
        <v>235</v>
      </c>
      <c r="D87" s="34">
        <v>11779</v>
      </c>
      <c r="E87" s="29" t="s">
        <v>150</v>
      </c>
      <c r="F87" s="30" t="s">
        <v>85</v>
      </c>
      <c r="G87" s="30" t="s">
        <v>50</v>
      </c>
      <c r="H87" s="30" t="s">
        <v>31</v>
      </c>
      <c r="I87" s="31" t="s">
        <v>159</v>
      </c>
      <c r="J87" s="31" t="s">
        <v>247</v>
      </c>
    </row>
    <row r="88" spans="1:10">
      <c r="A88" s="30"/>
      <c r="B88" s="30" t="s">
        <v>236</v>
      </c>
      <c r="C88" s="30" t="s">
        <v>237</v>
      </c>
      <c r="D88" s="34">
        <v>20700</v>
      </c>
      <c r="E88" s="29" t="s">
        <v>150</v>
      </c>
      <c r="F88" s="30" t="s">
        <v>85</v>
      </c>
      <c r="G88" s="30" t="s">
        <v>50</v>
      </c>
      <c r="H88" s="30" t="s">
        <v>31</v>
      </c>
      <c r="I88" s="31" t="s">
        <v>159</v>
      </c>
      <c r="J88" s="31" t="s">
        <v>247</v>
      </c>
    </row>
    <row r="89" spans="1:10">
      <c r="A89" s="30"/>
      <c r="B89" s="30" t="s">
        <v>238</v>
      </c>
      <c r="C89" s="30" t="s">
        <v>239</v>
      </c>
      <c r="D89" s="34">
        <v>10000</v>
      </c>
      <c r="E89" s="29" t="s">
        <v>150</v>
      </c>
      <c r="F89" s="30" t="s">
        <v>85</v>
      </c>
      <c r="G89" s="30" t="s">
        <v>50</v>
      </c>
      <c r="H89" s="30" t="s">
        <v>31</v>
      </c>
      <c r="I89" s="31" t="s">
        <v>159</v>
      </c>
      <c r="J89" s="31" t="s">
        <v>247</v>
      </c>
    </row>
    <row r="90" spans="1:10">
      <c r="A90" s="30"/>
      <c r="B90" s="30" t="s">
        <v>240</v>
      </c>
      <c r="C90" s="30" t="s">
        <v>241</v>
      </c>
      <c r="D90" s="34">
        <v>1000</v>
      </c>
      <c r="E90" s="29" t="s">
        <v>150</v>
      </c>
      <c r="F90" s="30" t="s">
        <v>85</v>
      </c>
      <c r="G90" s="30" t="s">
        <v>50</v>
      </c>
      <c r="H90" s="30" t="s">
        <v>31</v>
      </c>
      <c r="I90" s="31" t="s">
        <v>159</v>
      </c>
      <c r="J90" s="31" t="s">
        <v>247</v>
      </c>
    </row>
    <row r="91" spans="1:10">
      <c r="A91" s="30"/>
      <c r="B91" s="30" t="s">
        <v>242</v>
      </c>
      <c r="C91" s="30" t="s">
        <v>243</v>
      </c>
      <c r="D91" s="34">
        <v>55300</v>
      </c>
      <c r="E91" s="29" t="s">
        <v>150</v>
      </c>
      <c r="F91" s="30" t="s">
        <v>85</v>
      </c>
      <c r="G91" s="30" t="s">
        <v>50</v>
      </c>
      <c r="H91" s="30" t="s">
        <v>31</v>
      </c>
      <c r="I91" s="31" t="s">
        <v>159</v>
      </c>
      <c r="J91" s="31" t="s">
        <v>247</v>
      </c>
    </row>
    <row r="92" spans="1:10">
      <c r="A92" s="35" t="s">
        <v>244</v>
      </c>
      <c r="B92" s="36" t="s">
        <v>245</v>
      </c>
      <c r="C92" s="37"/>
      <c r="D92" s="37"/>
      <c r="E92" s="58"/>
      <c r="F92" s="37"/>
      <c r="G92" s="37"/>
      <c r="H92" s="37"/>
      <c r="I92" s="37"/>
      <c r="J92" s="73"/>
    </row>
    <row r="93" spans="1:10">
      <c r="A93" s="31">
        <v>1</v>
      </c>
      <c r="B93" s="30"/>
      <c r="C93" s="29"/>
      <c r="D93" s="34"/>
      <c r="E93" s="29"/>
      <c r="F93" s="30"/>
      <c r="G93" s="30"/>
      <c r="H93" s="30"/>
      <c r="I93" s="31"/>
      <c r="J93" s="31"/>
    </row>
    <row r="94" spans="1:10">
      <c r="A94" s="31">
        <v>2</v>
      </c>
      <c r="B94" s="30"/>
      <c r="C94" s="29"/>
      <c r="D94" s="34"/>
      <c r="E94" s="29"/>
      <c r="F94" s="30"/>
      <c r="G94" s="30"/>
      <c r="H94" s="30"/>
      <c r="I94" s="31"/>
      <c r="J94" s="31"/>
    </row>
    <row r="95" spans="1:10">
      <c r="A95" s="31">
        <v>3</v>
      </c>
      <c r="B95" s="30"/>
      <c r="C95" s="29"/>
      <c r="D95" s="34"/>
      <c r="E95" s="29"/>
      <c r="F95" s="30"/>
      <c r="G95" s="30"/>
      <c r="H95" s="30"/>
      <c r="I95" s="31"/>
      <c r="J95" s="31"/>
    </row>
    <row r="96" spans="1:10" ht="15.75" thickBot="1">
      <c r="A96" s="59">
        <v>4</v>
      </c>
      <c r="B96" s="60"/>
      <c r="C96" s="61"/>
      <c r="D96" s="62"/>
      <c r="E96" s="61"/>
      <c r="F96" s="60"/>
      <c r="G96" s="60"/>
      <c r="H96" s="60"/>
      <c r="I96" s="59"/>
      <c r="J96" s="59"/>
    </row>
    <row r="97" spans="1:10" ht="16.5" thickTop="1" thickBot="1">
      <c r="A97" s="63"/>
      <c r="B97" s="64" t="s">
        <v>246</v>
      </c>
      <c r="C97" s="65"/>
      <c r="D97" s="66">
        <f>D92+D41+D10</f>
        <v>1809123</v>
      </c>
      <c r="E97" s="65"/>
      <c r="F97" s="65"/>
      <c r="G97" s="65"/>
      <c r="H97" s="65"/>
      <c r="I97" s="67"/>
      <c r="J97" s="68"/>
    </row>
    <row r="98" spans="1:10" ht="15.75" thickTop="1"/>
    <row r="99" spans="1:10">
      <c r="D99" s="69"/>
      <c r="F99" s="69"/>
      <c r="I99" s="70"/>
      <c r="J99" s="11"/>
    </row>
    <row r="100" spans="1:10">
      <c r="B100" s="71"/>
      <c r="E100" s="44"/>
      <c r="I100" s="70"/>
      <c r="J100" s="72"/>
    </row>
    <row r="101" spans="1:10">
      <c r="B101" s="71"/>
      <c r="E101" s="44"/>
      <c r="I101" s="70"/>
      <c r="J101" s="72"/>
    </row>
    <row r="102" spans="1:10">
      <c r="E102" s="44"/>
      <c r="J102" s="11"/>
    </row>
  </sheetData>
  <mergeCells count="1">
    <mergeCell ref="A5:J5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 AP 31.10.2018</vt:lpstr>
      <vt:lpstr>Planul Anual AP 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Tudose</dc:creator>
  <cp:lastModifiedBy>iuliana</cp:lastModifiedBy>
  <dcterms:created xsi:type="dcterms:W3CDTF">2018-11-05T10:08:59Z</dcterms:created>
  <dcterms:modified xsi:type="dcterms:W3CDTF">2018-11-05T13:14:29Z</dcterms:modified>
</cp:coreProperties>
</file>